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<sst xmlns="http://schemas.openxmlformats.org/spreadsheetml/2006/main" count="406" uniqueCount="190">
  <si>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</si>
  <si>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</si>
  <si>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</si>
  <si>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</si>
  <si>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</si>
  <si>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</si>
  <si>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</si>
  <si>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</si>
  <si>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</si>
  <si>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</si>
  <si>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</si>
  <si>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</si>
  <si>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</si>
  <si>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</si>
  <si>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</si>
  <si>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</si>
  <si>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</si>
  <si>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</si>
  <si>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</si>
  <si>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</si>
  <si>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</si>
  <si>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</si>
  <si>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</si>
  <si>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</si>
  <si>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</si>
  <si>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</si>
  <si>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</si>
  <si>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</si>
  <si>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</si>
  <si>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</si>
  <si>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</si>
  <si>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</si>
  <si>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</si>
  <si>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</si>
  <si>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</si>
  <si>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</si>
  <si>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</si>
  <si>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</si>
  <si>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</si>
  <si>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</si>
  <si>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</si>
  <si>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</si>
  <si>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</si>
  <si>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</si>
  <si>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</si>
  <si>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</si>
  <si>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</si>
  <si>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</si>
  <si>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</si>
  <si>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</si>
  <si>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</si>
  <si>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</si>
  <si>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</si>
  <si>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</si>
  <si>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</si>
  <si>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</si>
  <si>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</si>
  <si>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</si>
  <si>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</si>
  <si>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</si>
  <si>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</si>
  <si>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</si>
  <si>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</si>
  <si>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</si>
  <si>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</si>
  <si>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</si>
  <si>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 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</si>
  <si>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</si>
  <si>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</si>
  <si>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</si>
  <si>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</si>
  <si>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Резервные средства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</si>
  <si>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</si>
  <si>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</si>
  <si>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</si>
  <si>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прочих налогов, сборов</t>
  </si>
  <si>
    <t>Уплата иных платежей</t>
  </si>
  <si>
    <t>Иные выплаты населению</t>
  </si>
  <si>
    <t>Иные пенсии, социальные доплаты к пенсиям</t>
  </si>
  <si>
    <t>Иные межбюджетные трансферты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</si>
  <si>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</si>
  <si>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</si>
  <si>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</si>
  <si>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</si>
  <si>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</si>
  <si>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</si>
  <si>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</si>
  <si>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</si>
  <si>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</si>
  <si>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</si>
  <si>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</si>
  <si>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</si>
  <si>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</si>
  <si>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</si>
  <si>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</si>
  <si>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</si>
  <si>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</si>
  <si>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</si>
  <si>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</si>
  <si>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</si>
  <si>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</si>
  <si>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</si>
  <si>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</si>
  <si>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</si>
  <si>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</si>
  <si>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</si>
  <si>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(должность)</t>
  </si>
  <si>
    <t>Форма 0503117 с.1</t>
  </si>
  <si>
    <t>161 11633050 10 6000 140</t>
  </si>
  <si>
    <t>182 10102010 01 1000 110</t>
  </si>
  <si>
    <t>182 10503010 01 1000 110</t>
  </si>
  <si>
    <t>182 10601030 10 1000 110</t>
  </si>
  <si>
    <t>182 10601030 10 2100 110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</si>
  <si>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</si>
  <si>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182 10606033 10 1000 110</t>
  </si>
  <si>
    <t>182 10606033 10 2100 110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</si>
  <si>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</si>
  <si>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650 10804020 01 1000 110</t>
  </si>
  <si>
    <t>650 0102 5010002030 121 211</t>
  </si>
  <si>
    <t>650 0102 5010002030 129 213</t>
  </si>
  <si>
    <t>650 0104 0800107950 244 226</t>
  </si>
  <si>
    <t>650 0104 5010002040 121 211</t>
  </si>
  <si>
    <t>650 0104 5010002040 129 213</t>
  </si>
  <si>
    <t>650 0104 5010002040 242 221</t>
  </si>
  <si>
    <t>650 0104 5010002040 244 221</t>
  </si>
  <si>
    <t>650 0104 5010002040 851 290</t>
  </si>
  <si>
    <t>650 0111 5000020940 870 290</t>
  </si>
  <si>
    <t>650 0113 0200120620 244 310</t>
  </si>
  <si>
    <t>650 0113 5020000600 111 211</t>
  </si>
  <si>
    <t>650 0113 5020000600 112 212</t>
  </si>
  <si>
    <t>650 0113 5020000600 119 213</t>
  </si>
  <si>
    <t>650 0113 5020000600 242 221</t>
  </si>
  <si>
    <t>650 0113 5020000600 242 225</t>
  </si>
  <si>
    <t>650 0113 5020000600 242 226</t>
  </si>
  <si>
    <t>650 0113 5020000600 242 310</t>
  </si>
  <si>
    <t>650 0113 5020000600 242 340</t>
  </si>
  <si>
    <t>650 0113 5020000600 244 223</t>
  </si>
  <si>
    <t>650 0113 5020000600 244 225</t>
  </si>
  <si>
    <t>650 0113 5020000600 244 226</t>
  </si>
  <si>
    <t>650 0113 5020000600 244 290</t>
  </si>
  <si>
    <t>650 0113 5020000600 244 340</t>
  </si>
  <si>
    <t>650 0113 5020000600 851 290</t>
  </si>
  <si>
    <t>650 0113 5020000600 852 290</t>
  </si>
  <si>
    <t>650 0113 5030009200 244 290</t>
  </si>
  <si>
    <t>650 0113 5030009200 853 290</t>
  </si>
  <si>
    <t>650 0113 5030009390 244 223</t>
  </si>
  <si>
    <t>650 0203 5000051180 121 211</t>
  </si>
  <si>
    <t>650 0203 5000051180 129 213</t>
  </si>
  <si>
    <t>650 0304 20103D9300 121 211</t>
  </si>
  <si>
    <t>650 0304 20103D9300 129 213</t>
  </si>
  <si>
    <t>650 0309 5000021220 360 290</t>
  </si>
  <si>
    <t>650 0309 5030002180 244 225</t>
  </si>
  <si>
    <t>650 0314 0900107950 244 340</t>
  </si>
  <si>
    <t>650 0409 0300107950 244 225</t>
  </si>
  <si>
    <t>650 0409 5030004090 244 225</t>
  </si>
  <si>
    <t>650 0410 5030003300 242 226</t>
  </si>
  <si>
    <t>650 0501 1600120963 244 226</t>
  </si>
  <si>
    <t>650 0501 5030000350 242 225</t>
  </si>
  <si>
    <t>650 0501 5030000350 244 225</t>
  </si>
  <si>
    <t>650 0503 5030006100 244 223</t>
  </si>
  <si>
    <t>650 0503 5030006100 244 225</t>
  </si>
  <si>
    <t>650 0605 1200220629 244 310</t>
  </si>
  <si>
    <t>650 1001 5030004910 312 263</t>
  </si>
  <si>
    <t>650 1403 5030089020 540 251</t>
  </si>
  <si>
    <t>182 10102010 01 4000 110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</si>
  <si>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(прочее)</t>
  </si>
  <si>
    <t>182 10102010 01 2100 110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</si>
  <si>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</si>
  <si>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650 0605 1200220629 244 223</t>
  </si>
  <si>
    <t>650 0412 0700120710 244 340</t>
  </si>
  <si>
    <t>Закупка товаров, работ, услуг в сфере формирования и продвижения туристского потенциала Нефтеюганского района</t>
  </si>
  <si>
    <t>650 0314 1010182300 123 290</t>
  </si>
  <si>
    <t>650 0314 10101S2300 123 290</t>
  </si>
  <si>
    <t>Иные выплаты , за исключением фонда оплаты труда</t>
  </si>
  <si>
    <t>650 0104 5010002040 122 212</t>
  </si>
  <si>
    <t>650 0113 5030009390 244 310</t>
  </si>
  <si>
    <t>650 0113 5030009390 244 340</t>
  </si>
  <si>
    <t>650 0113 5020000600 853 290</t>
  </si>
  <si>
    <t>182 10606043 10 2100 110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</si>
  <si>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</si>
  <si>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650 0113 5030009200 244 226</t>
  </si>
  <si>
    <t>650 0314 1010120636 244 310</t>
  </si>
  <si>
    <t>650 0410 0400120070 242 226</t>
  </si>
  <si>
    <t>650 0410 0400120070 242 310</t>
  </si>
  <si>
    <t>650 0503 0920120616 244 310</t>
  </si>
  <si>
    <t>650 0605 1200220629 244 226</t>
  </si>
  <si>
    <t>на 1 октября 2016 г.</t>
  </si>
  <si>
    <t>главный специалист</t>
  </si>
  <si>
    <t>Лапухина Л.Н.</t>
  </si>
  <si>
    <t xml:space="preserve">   1 октября 2016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</si>
</sst>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7" fillId="33" borderId="26" xfId="0" applyNumberFormat="1" applyFont="1" applyFill="1" applyBorder="1" applyAlignment="1">
      <alignment horizont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right" vertical="center" wrapText="1"/>
    </xf>
    <xf numFmtId="0" fontId="5" fillId="33" borderId="43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4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tabSelected="1" zoomScalePageLayoutView="0" workbookViewId="0" topLeftCell="A1">
      <selection activeCell="W33" sqref="W33:X3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2" t="s">
        <v>1</v>
      </c>
    </row>
    <row r="2" spans="1:24" s="1" customFormat="1" ht="13.5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" t="s">
        <v>3</v>
      </c>
    </row>
    <row r="3" spans="1:24" s="1" customFormat="1" ht="13.5" customHeight="1">
      <c r="A3" s="18" t="s">
        <v>186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 t="s">
        <v>4</v>
      </c>
      <c r="W3" s="19"/>
      <c r="X3" s="4">
        <v>42644</v>
      </c>
    </row>
    <row r="4" spans="1:24" s="1" customFormat="1" ht="13.5" customHeight="1">
      <c r="A4" s="20" t="s">
        <v>5</v>
      </c>
      <c r="B4" s="20"/>
      <c r="C4" s="20"/>
      <c r="D4" s="20"/>
      <c r="E4" s="20"/>
      <c r="F4" s="21" t="s">
        <v>6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9" t="s">
        <v>7</v>
      </c>
      <c r="V4" s="19"/>
      <c r="W4" s="19"/>
      <c r="X4" s="6" t="s">
        <v>9</v>
      </c>
    </row>
    <row r="5" spans="1:24" s="1" customFormat="1" ht="13.5" customHeight="1">
      <c r="A5" s="20"/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9" t="s">
        <v>8</v>
      </c>
      <c r="V5" s="19"/>
      <c r="W5" s="19"/>
      <c r="X5" s="6" t="s">
        <v>9</v>
      </c>
    </row>
    <row r="6" spans="1:24" s="1" customFormat="1" ht="13.5" customHeight="1">
      <c r="A6" s="20" t="s">
        <v>10</v>
      </c>
      <c r="B6" s="20"/>
      <c r="C6" s="20"/>
      <c r="D6" s="20"/>
      <c r="E6" s="20"/>
      <c r="F6" s="20"/>
      <c r="G6" s="21" t="s">
        <v>11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9" t="s">
        <v>12</v>
      </c>
      <c r="V6" s="19"/>
      <c r="W6" s="19"/>
      <c r="X6" s="6">
        <v>71818403</v>
      </c>
    </row>
    <row r="7" spans="1:24" s="1" customFormat="1" ht="13.5" customHeight="1">
      <c r="A7" s="5" t="s">
        <v>13</v>
      </c>
      <c r="B7" s="20" t="s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" t="s">
        <v>9</v>
      </c>
    </row>
    <row r="8" spans="1:24" s="1" customFormat="1" ht="13.5" customHeight="1">
      <c r="A8" s="20" t="s">
        <v>15</v>
      </c>
      <c r="B8" s="20"/>
      <c r="C8" s="20"/>
      <c r="D8" s="20"/>
      <c r="E8" s="20" t="s">
        <v>16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9" t="s">
        <v>17</v>
      </c>
      <c r="U8" s="19"/>
      <c r="V8" s="19"/>
      <c r="W8" s="19"/>
      <c r="X8" s="7" t="s">
        <v>18</v>
      </c>
    </row>
    <row r="9" spans="1:24" s="1" customFormat="1" ht="13.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1" customFormat="1" ht="34.5" customHeight="1">
      <c r="A10" s="23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 t="s">
        <v>21</v>
      </c>
      <c r="M10" s="23"/>
      <c r="N10" s="23" t="s">
        <v>22</v>
      </c>
      <c r="O10" s="23"/>
      <c r="P10" s="24" t="s">
        <v>23</v>
      </c>
      <c r="Q10" s="24"/>
      <c r="R10" s="24"/>
      <c r="S10" s="24" t="s">
        <v>24</v>
      </c>
      <c r="T10" s="24"/>
      <c r="U10" s="24"/>
      <c r="V10" s="24"/>
      <c r="W10" s="25" t="s">
        <v>25</v>
      </c>
      <c r="X10" s="25"/>
    </row>
    <row r="11" spans="1:24" s="1" customFormat="1" ht="12.75" customHeight="1">
      <c r="A11" s="26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 t="s">
        <v>27</v>
      </c>
      <c r="M11" s="26"/>
      <c r="N11" s="26" t="s">
        <v>28</v>
      </c>
      <c r="O11" s="26"/>
      <c r="P11" s="27" t="s">
        <v>29</v>
      </c>
      <c r="Q11" s="27"/>
      <c r="R11" s="27"/>
      <c r="S11" s="27" t="s">
        <v>30</v>
      </c>
      <c r="T11" s="27"/>
      <c r="U11" s="27"/>
      <c r="V11" s="27"/>
      <c r="W11" s="28" t="s">
        <v>31</v>
      </c>
      <c r="X11" s="28"/>
    </row>
    <row r="12" spans="1:24" s="1" customFormat="1" ht="13.5" customHeight="1">
      <c r="A12" s="29" t="s">
        <v>32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 t="s">
        <v>33</v>
      </c>
      <c r="M12" s="30"/>
      <c r="N12" s="30" t="s">
        <v>34</v>
      </c>
      <c r="O12" s="30"/>
      <c r="P12" s="31">
        <f>P13+P14+P17+P18+P20+P22+P24+P25+P26+P27+P29+P30+P31+P32+P33</f>
        <v>18579570.71</v>
      </c>
      <c r="Q12" s="31"/>
      <c r="R12" s="31"/>
      <c r="S12" s="31">
        <f>S13+S14+S15+S16+S17+S18+S19+S20+S21+S22+S24+S25+S26+S27+S28+S29+S30+S31+S32+S33+S23</f>
        <v>17118580.07</v>
      </c>
      <c r="T12" s="31"/>
      <c r="U12" s="31"/>
      <c r="V12" s="31"/>
      <c r="W12" s="32">
        <f>P12-S12</f>
        <v>1460990.6400000006</v>
      </c>
      <c r="X12" s="32"/>
    </row>
    <row r="13" spans="1:24" s="1" customFormat="1" ht="45" customHeight="1">
      <c r="A13" s="14" t="s">
        <v>35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 t="s">
        <v>33</v>
      </c>
      <c r="M13" s="15"/>
      <c r="N13" s="15" t="s">
        <v>108</v>
      </c>
      <c r="O13" s="15"/>
      <c r="P13" s="16">
        <v>6000</v>
      </c>
      <c r="Q13" s="16"/>
      <c r="R13" s="16"/>
      <c r="S13" s="16">
        <f>6000</f>
        <v>6000</v>
      </c>
      <c r="T13" s="16"/>
      <c r="U13" s="16"/>
      <c r="V13" s="16"/>
      <c r="W13" s="17">
        <f>0</f>
        <v>0</v>
      </c>
      <c r="X13" s="17"/>
    </row>
    <row r="14" spans="1:24" s="1" customFormat="1" ht="45" customHeight="1">
      <c r="A14" s="14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 t="s">
        <v>33</v>
      </c>
      <c r="M14" s="15"/>
      <c r="N14" s="15" t="s">
        <v>109</v>
      </c>
      <c r="O14" s="15"/>
      <c r="P14" s="16">
        <f>1141000</f>
        <v>1141000</v>
      </c>
      <c r="Q14" s="16"/>
      <c r="R14" s="16"/>
      <c r="S14" s="16">
        <v>996609.67</v>
      </c>
      <c r="T14" s="16"/>
      <c r="U14" s="16"/>
      <c r="V14" s="16"/>
      <c r="W14" s="17">
        <f>P14-S14-S15-S16</f>
        <v>143363.97999999998</v>
      </c>
      <c r="X14" s="17"/>
    </row>
    <row r="15" spans="1:24" s="1" customFormat="1" ht="45" customHeight="1">
      <c r="A15" s="14" t="s">
        <v>167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 t="s">
        <v>33</v>
      </c>
      <c r="M15" s="15"/>
      <c r="N15" s="15" t="s">
        <v>166</v>
      </c>
      <c r="O15" s="15"/>
      <c r="P15" s="16"/>
      <c r="Q15" s="16"/>
      <c r="R15" s="16"/>
      <c r="S15" s="16">
        <v>1026.33</v>
      </c>
      <c r="T15" s="16"/>
      <c r="U15" s="16"/>
      <c r="V15" s="16"/>
      <c r="W15" s="17"/>
      <c r="X15" s="17"/>
    </row>
    <row r="16" spans="1:24" s="1" customFormat="1" ht="45" customHeight="1">
      <c r="A16" s="14" t="s">
        <v>165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 t="s">
        <v>33</v>
      </c>
      <c r="M16" s="15"/>
      <c r="N16" s="15" t="s">
        <v>164</v>
      </c>
      <c r="O16" s="15"/>
      <c r="P16" s="16"/>
      <c r="Q16" s="16"/>
      <c r="R16" s="16"/>
      <c r="S16" s="16">
        <v>0.02</v>
      </c>
      <c r="T16" s="16"/>
      <c r="U16" s="16"/>
      <c r="V16" s="16"/>
      <c r="W16" s="17"/>
      <c r="X16" s="17"/>
    </row>
    <row r="17" spans="1:24" s="1" customFormat="1" ht="13.5" customHeight="1">
      <c r="A17" s="14" t="s">
        <v>38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 t="s">
        <v>33</v>
      </c>
      <c r="M17" s="15"/>
      <c r="N17" s="15" t="s">
        <v>110</v>
      </c>
      <c r="O17" s="15"/>
      <c r="P17" s="16">
        <v>83160</v>
      </c>
      <c r="Q17" s="16"/>
      <c r="R17" s="16"/>
      <c r="S17" s="16">
        <f>83160</f>
        <v>83160</v>
      </c>
      <c r="T17" s="16"/>
      <c r="U17" s="16"/>
      <c r="V17" s="16"/>
      <c r="W17" s="17">
        <f>P17-S17</f>
        <v>0</v>
      </c>
      <c r="X17" s="17"/>
    </row>
    <row r="18" spans="1:24" s="1" customFormat="1" ht="24" customHeight="1">
      <c r="A18" s="14" t="s">
        <v>39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 t="s">
        <v>33</v>
      </c>
      <c r="M18" s="15"/>
      <c r="N18" s="15" t="s">
        <v>111</v>
      </c>
      <c r="O18" s="15"/>
      <c r="P18" s="16">
        <f>54000</f>
        <v>54000</v>
      </c>
      <c r="Q18" s="16"/>
      <c r="R18" s="16"/>
      <c r="S18" s="16">
        <v>2654.49</v>
      </c>
      <c r="T18" s="16"/>
      <c r="U18" s="16"/>
      <c r="V18" s="16"/>
      <c r="W18" s="17">
        <f>P18-S18-S19</f>
        <v>50202.810000000005</v>
      </c>
      <c r="X18" s="17"/>
    </row>
    <row r="19" spans="1:24" s="1" customFormat="1" ht="34.5" customHeight="1">
      <c r="A19" s="14" t="s">
        <v>113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 t="s">
        <v>33</v>
      </c>
      <c r="M19" s="15"/>
      <c r="N19" s="15" t="s">
        <v>112</v>
      </c>
      <c r="O19" s="15"/>
      <c r="P19" s="16"/>
      <c r="Q19" s="16"/>
      <c r="R19" s="16"/>
      <c r="S19" s="16">
        <v>1142.7</v>
      </c>
      <c r="T19" s="16"/>
      <c r="U19" s="16"/>
      <c r="V19" s="16"/>
      <c r="W19" s="17"/>
      <c r="X19" s="17"/>
    </row>
    <row r="20" spans="1:24" s="1" customFormat="1" ht="24" customHeight="1">
      <c r="A20" s="14" t="s">
        <v>40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 t="s">
        <v>33</v>
      </c>
      <c r="M20" s="15"/>
      <c r="N20" s="15" t="s">
        <v>114</v>
      </c>
      <c r="O20" s="15"/>
      <c r="P20" s="16">
        <f>96000</f>
        <v>96000</v>
      </c>
      <c r="Q20" s="16"/>
      <c r="R20" s="16"/>
      <c r="S20" s="16">
        <v>75111.49</v>
      </c>
      <c r="T20" s="16"/>
      <c r="U20" s="16"/>
      <c r="V20" s="16"/>
      <c r="W20" s="17">
        <f>P20-S20-S21</f>
        <v>20338.799999999996</v>
      </c>
      <c r="X20" s="17"/>
    </row>
    <row r="21" spans="1:24" s="1" customFormat="1" ht="24" customHeight="1">
      <c r="A21" s="14" t="s">
        <v>116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 t="s">
        <v>33</v>
      </c>
      <c r="M21" s="15"/>
      <c r="N21" s="15" t="s">
        <v>115</v>
      </c>
      <c r="O21" s="15"/>
      <c r="P21" s="16"/>
      <c r="Q21" s="16"/>
      <c r="R21" s="16"/>
      <c r="S21" s="16">
        <f>549.71</f>
        <v>549.71</v>
      </c>
      <c r="T21" s="16"/>
      <c r="U21" s="16"/>
      <c r="V21" s="16"/>
      <c r="W21" s="17"/>
      <c r="X21" s="17"/>
    </row>
    <row r="22" spans="1:24" s="1" customFormat="1" ht="24" customHeight="1">
      <c r="A22" s="14" t="s">
        <v>41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 t="s">
        <v>33</v>
      </c>
      <c r="M22" s="15"/>
      <c r="N22" s="15" t="s">
        <v>42</v>
      </c>
      <c r="O22" s="15"/>
      <c r="P22" s="16">
        <f>3000</f>
        <v>3000</v>
      </c>
      <c r="Q22" s="16"/>
      <c r="R22" s="16"/>
      <c r="S22" s="16">
        <v>0</v>
      </c>
      <c r="T22" s="16"/>
      <c r="U22" s="16"/>
      <c r="V22" s="16"/>
      <c r="W22" s="17">
        <f>3000</f>
        <v>3000</v>
      </c>
      <c r="X22" s="17"/>
    </row>
    <row r="23" spans="1:24" s="1" customFormat="1" ht="24" customHeight="1">
      <c r="A23" s="14" t="s">
        <v>179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 t="s">
        <v>33</v>
      </c>
      <c r="M23" s="15"/>
      <c r="N23" s="15" t="s">
        <v>178</v>
      </c>
      <c r="O23" s="15"/>
      <c r="P23" s="16">
        <v>0</v>
      </c>
      <c r="Q23" s="16"/>
      <c r="R23" s="16"/>
      <c r="S23" s="16">
        <v>1.13</v>
      </c>
      <c r="T23" s="16"/>
      <c r="U23" s="16"/>
      <c r="V23" s="16"/>
      <c r="W23" s="17">
        <v>0</v>
      </c>
      <c r="X23" s="17"/>
    </row>
    <row r="24" spans="1:24" s="1" customFormat="1" ht="45" customHeight="1">
      <c r="A24" s="14" t="s">
        <v>43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 t="s">
        <v>33</v>
      </c>
      <c r="M24" s="15"/>
      <c r="N24" s="15" t="s">
        <v>117</v>
      </c>
      <c r="O24" s="15"/>
      <c r="P24" s="16">
        <f>2000</f>
        <v>2000</v>
      </c>
      <c r="Q24" s="16"/>
      <c r="R24" s="16"/>
      <c r="S24" s="16">
        <f>400</f>
        <v>400</v>
      </c>
      <c r="T24" s="16"/>
      <c r="U24" s="16"/>
      <c r="V24" s="16"/>
      <c r="W24" s="17">
        <f>1600</f>
        <v>1600</v>
      </c>
      <c r="X24" s="17"/>
    </row>
    <row r="25" spans="1:24" s="1" customFormat="1" ht="24" customHeight="1">
      <c r="A25" s="14" t="s">
        <v>44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 t="s">
        <v>33</v>
      </c>
      <c r="M25" s="15"/>
      <c r="N25" s="15" t="s">
        <v>45</v>
      </c>
      <c r="O25" s="15"/>
      <c r="P25" s="16">
        <f>121000</f>
        <v>121000</v>
      </c>
      <c r="Q25" s="16"/>
      <c r="R25" s="16"/>
      <c r="S25" s="16">
        <v>33139.04</v>
      </c>
      <c r="T25" s="16"/>
      <c r="U25" s="16"/>
      <c r="V25" s="16"/>
      <c r="W25" s="17">
        <f>P25-S25</f>
        <v>87860.95999999999</v>
      </c>
      <c r="X25" s="17"/>
    </row>
    <row r="26" spans="1:24" s="1" customFormat="1" ht="45" customHeight="1">
      <c r="A26" s="14" t="s">
        <v>46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 t="s">
        <v>33</v>
      </c>
      <c r="M26" s="15"/>
      <c r="N26" s="15" t="s">
        <v>47</v>
      </c>
      <c r="O26" s="15"/>
      <c r="P26" s="16">
        <f>60000</f>
        <v>60000</v>
      </c>
      <c r="Q26" s="16"/>
      <c r="R26" s="16"/>
      <c r="S26" s="16">
        <v>31336.28</v>
      </c>
      <c r="T26" s="16"/>
      <c r="U26" s="16"/>
      <c r="V26" s="16"/>
      <c r="W26" s="17">
        <f>P26-S26</f>
        <v>28663.72</v>
      </c>
      <c r="X26" s="17"/>
    </row>
    <row r="27" spans="1:24" s="1" customFormat="1" ht="13.5" customHeight="1">
      <c r="A27" s="14" t="s">
        <v>48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 t="s">
        <v>33</v>
      </c>
      <c r="M27" s="15"/>
      <c r="N27" s="15" t="s">
        <v>49</v>
      </c>
      <c r="O27" s="15"/>
      <c r="P27" s="16">
        <f>66458.25</f>
        <v>66458.25</v>
      </c>
      <c r="Q27" s="16"/>
      <c r="R27" s="16"/>
      <c r="S27" s="16">
        <f>66458.25</f>
        <v>66458.25</v>
      </c>
      <c r="T27" s="16"/>
      <c r="U27" s="16"/>
      <c r="V27" s="16"/>
      <c r="W27" s="17">
        <f>0</f>
        <v>0</v>
      </c>
      <c r="X27" s="17"/>
    </row>
    <row r="28" spans="1:24" s="1" customFormat="1" ht="13.5" customHeight="1">
      <c r="A28" s="14" t="s">
        <v>50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 t="s">
        <v>33</v>
      </c>
      <c r="M28" s="15"/>
      <c r="N28" s="15" t="s">
        <v>51</v>
      </c>
      <c r="O28" s="15"/>
      <c r="P28" s="33" t="s">
        <v>36</v>
      </c>
      <c r="Q28" s="33"/>
      <c r="R28" s="33"/>
      <c r="S28" s="16">
        <v>0</v>
      </c>
      <c r="T28" s="16"/>
      <c r="U28" s="16"/>
      <c r="V28" s="16"/>
      <c r="W28" s="17">
        <f>0</f>
        <v>0</v>
      </c>
      <c r="X28" s="17"/>
    </row>
    <row r="29" spans="1:24" s="1" customFormat="1" ht="24" customHeight="1">
      <c r="A29" s="14" t="s">
        <v>52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 t="s">
        <v>33</v>
      </c>
      <c r="M29" s="15"/>
      <c r="N29" s="15" t="s">
        <v>53</v>
      </c>
      <c r="O29" s="15"/>
      <c r="P29" s="16">
        <f>6972800</f>
        <v>6972800</v>
      </c>
      <c r="Q29" s="16"/>
      <c r="R29" s="16"/>
      <c r="S29" s="16">
        <v>5850300</v>
      </c>
      <c r="T29" s="16"/>
      <c r="U29" s="16"/>
      <c r="V29" s="16"/>
      <c r="W29" s="17">
        <f>P29-S29</f>
        <v>1122500</v>
      </c>
      <c r="X29" s="17"/>
    </row>
    <row r="30" spans="1:24" s="1" customFormat="1" ht="24" customHeight="1">
      <c r="A30" s="14" t="s">
        <v>54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 t="s">
        <v>33</v>
      </c>
      <c r="M30" s="15"/>
      <c r="N30" s="15" t="s">
        <v>55</v>
      </c>
      <c r="O30" s="15"/>
      <c r="P30" s="16">
        <v>7894000</v>
      </c>
      <c r="Q30" s="16"/>
      <c r="R30" s="16"/>
      <c r="S30" s="16">
        <v>7894000</v>
      </c>
      <c r="T30" s="16"/>
      <c r="U30" s="16"/>
      <c r="V30" s="16"/>
      <c r="W30" s="17">
        <f>0</f>
        <v>0</v>
      </c>
      <c r="X30" s="17"/>
    </row>
    <row r="31" spans="1:24" s="1" customFormat="1" ht="24" customHeight="1">
      <c r="A31" s="14" t="s">
        <v>56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33</v>
      </c>
      <c r="M31" s="15"/>
      <c r="N31" s="15" t="s">
        <v>57</v>
      </c>
      <c r="O31" s="15"/>
      <c r="P31" s="16">
        <f>6923</f>
        <v>6923</v>
      </c>
      <c r="Q31" s="16"/>
      <c r="R31" s="16"/>
      <c r="S31" s="16">
        <v>3461.5</v>
      </c>
      <c r="T31" s="16"/>
      <c r="U31" s="16"/>
      <c r="V31" s="16"/>
      <c r="W31" s="17">
        <f>P31-S31</f>
        <v>3461.5</v>
      </c>
      <c r="X31" s="17"/>
    </row>
    <row r="32" spans="1:24" s="1" customFormat="1" ht="24" customHeight="1">
      <c r="A32" s="14" t="s">
        <v>58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33</v>
      </c>
      <c r="M32" s="15"/>
      <c r="N32" s="15" t="s">
        <v>59</v>
      </c>
      <c r="O32" s="15"/>
      <c r="P32" s="16">
        <f>44500</f>
        <v>44500</v>
      </c>
      <c r="Q32" s="16"/>
      <c r="R32" s="16"/>
      <c r="S32" s="16">
        <v>44500</v>
      </c>
      <c r="T32" s="16"/>
      <c r="U32" s="16"/>
      <c r="V32" s="16"/>
      <c r="W32" s="17">
        <f>P32-S32</f>
        <v>0</v>
      </c>
      <c r="X32" s="17"/>
    </row>
    <row r="33" spans="1:24" s="1" customFormat="1" ht="24" customHeight="1">
      <c r="A33" s="14" t="s">
        <v>60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33</v>
      </c>
      <c r="M33" s="15"/>
      <c r="N33" s="15" t="s">
        <v>61</v>
      </c>
      <c r="O33" s="15"/>
      <c r="P33" s="16">
        <v>2028729.46</v>
      </c>
      <c r="Q33" s="16"/>
      <c r="R33" s="16"/>
      <c r="S33" s="16">
        <v>2028729.46</v>
      </c>
      <c r="T33" s="16"/>
      <c r="U33" s="16"/>
      <c r="V33" s="16"/>
      <c r="W33" s="17">
        <f>P33-S33</f>
        <v>0</v>
      </c>
      <c r="X33" s="17"/>
    </row>
    <row r="34" spans="1:24" s="1" customFormat="1" ht="13.5" customHeight="1">
      <c r="A34" s="34" t="s">
        <v>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1" customFormat="1" ht="13.5" customHeight="1">
      <c r="A35" s="22" t="s">
        <v>62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1" customFormat="1" ht="34.5" customHeight="1">
      <c r="A36" s="23" t="s">
        <v>20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 t="s">
        <v>21</v>
      </c>
      <c r="M36" s="23"/>
      <c r="N36" s="23" t="s">
        <v>63</v>
      </c>
      <c r="O36" s="23"/>
      <c r="P36" s="24" t="s">
        <v>23</v>
      </c>
      <c r="Q36" s="24"/>
      <c r="R36" s="24"/>
      <c r="S36" s="24" t="s">
        <v>24</v>
      </c>
      <c r="T36" s="24"/>
      <c r="U36" s="24"/>
      <c r="V36" s="24"/>
      <c r="W36" s="25" t="s">
        <v>25</v>
      </c>
      <c r="X36" s="25"/>
    </row>
    <row r="37" spans="1:24" s="1" customFormat="1" ht="13.5" customHeight="1">
      <c r="A37" s="26" t="s">
        <v>26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 t="s">
        <v>27</v>
      </c>
      <c r="M37" s="26"/>
      <c r="N37" s="26" t="s">
        <v>28</v>
      </c>
      <c r="O37" s="26"/>
      <c r="P37" s="27" t="s">
        <v>29</v>
      </c>
      <c r="Q37" s="27"/>
      <c r="R37" s="27"/>
      <c r="S37" s="27" t="s">
        <v>30</v>
      </c>
      <c r="T37" s="27"/>
      <c r="U37" s="27"/>
      <c r="V37" s="27"/>
      <c r="W37" s="28" t="s">
        <v>31</v>
      </c>
      <c r="X37" s="28"/>
    </row>
    <row r="38" spans="1:24" s="1" customFormat="1" ht="13.5" customHeight="1">
      <c r="A38" s="29" t="s">
        <v>64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65</v>
      </c>
      <c r="M38" s="30"/>
      <c r="N38" s="30" t="s">
        <v>34</v>
      </c>
      <c r="O38" s="30"/>
      <c r="P38" s="31">
        <f>P39+P40+P41+P42+P43+P44+P45+P46+P47+P48+P49+P50+P51+P52+P53+P54+P55+P56+P57+P58+P59+P60+P61+P62+P63+P64+P65+P66+P67+P68+P69+P70+P71+P72+P73+P74+P75+P76+P77+P78+P79+P80+P81+P82+P83+P84+P85+P86+P87+P88+P89+P90+P91+P92+P93+P94+P95+P96+P97+P98</f>
        <v>21469870.05</v>
      </c>
      <c r="Q38" s="31"/>
      <c r="R38" s="31"/>
      <c r="S38" s="31">
        <f>S39+S40+S41+S42+S43+S44+S45+S46+S47+S48+S49+S50+S51+S52+S53+S54+S55+S56+S57+S58+S59+S60+S61+S62+S63+S64+S65+S66+S67+S68+S69+S70+S71+S72+S73+S74+S75+S76+S77+S78+S79+S80+S81+S82+S83+S84+S85+S86+S87+S88+S89+S90+S91+S92+S93+S94+S95+S96+S97+S98</f>
        <v>19106111.25</v>
      </c>
      <c r="T38" s="31"/>
      <c r="U38" s="31"/>
      <c r="V38" s="31"/>
      <c r="W38" s="32">
        <f>P38-S38</f>
        <v>2363758.8000000007</v>
      </c>
      <c r="X38" s="32"/>
    </row>
    <row r="39" spans="1:24" s="1" customFormat="1" ht="13.5" customHeight="1">
      <c r="A39" s="8" t="s">
        <v>66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9" t="s">
        <v>65</v>
      </c>
      <c r="M39" s="9"/>
      <c r="N39" s="10" t="s">
        <v>118</v>
      </c>
      <c r="O39" s="11"/>
      <c r="P39" s="12">
        <v>752700</v>
      </c>
      <c r="Q39" s="12"/>
      <c r="R39" s="12"/>
      <c r="S39" s="12">
        <v>732071.38</v>
      </c>
      <c r="T39" s="12"/>
      <c r="U39" s="12"/>
      <c r="V39" s="12"/>
      <c r="W39" s="13">
        <f>P39-S39</f>
        <v>20628.619999999995</v>
      </c>
      <c r="X39" s="13"/>
    </row>
    <row r="40" spans="1:24" s="1" customFormat="1" ht="33.75" customHeight="1">
      <c r="A40" s="8" t="s">
        <v>67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9" t="s">
        <v>65</v>
      </c>
      <c r="M40" s="9"/>
      <c r="N40" s="10" t="s">
        <v>119</v>
      </c>
      <c r="O40" s="11"/>
      <c r="P40" s="12">
        <v>205000</v>
      </c>
      <c r="Q40" s="12"/>
      <c r="R40" s="12"/>
      <c r="S40" s="12">
        <v>195563.36</v>
      </c>
      <c r="T40" s="12"/>
      <c r="U40" s="12"/>
      <c r="V40" s="12"/>
      <c r="W40" s="13">
        <f>P40-S40</f>
        <v>9436.640000000014</v>
      </c>
      <c r="X40" s="13"/>
    </row>
    <row r="41" spans="1:24" s="1" customFormat="1" ht="24" customHeight="1">
      <c r="A41" s="8" t="s">
        <v>68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9" t="s">
        <v>65</v>
      </c>
      <c r="M41" s="9"/>
      <c r="N41" s="10" t="s">
        <v>120</v>
      </c>
      <c r="O41" s="11"/>
      <c r="P41" s="12">
        <f>15000</f>
        <v>15000</v>
      </c>
      <c r="Q41" s="12"/>
      <c r="R41" s="12"/>
      <c r="S41" s="12">
        <v>0</v>
      </c>
      <c r="T41" s="12"/>
      <c r="U41" s="12"/>
      <c r="V41" s="12"/>
      <c r="W41" s="13">
        <f>15000</f>
        <v>15000</v>
      </c>
      <c r="X41" s="13"/>
    </row>
    <row r="42" spans="1:24" s="1" customFormat="1" ht="13.5" customHeight="1">
      <c r="A42" s="8" t="s">
        <v>66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9" t="s">
        <v>65</v>
      </c>
      <c r="M42" s="9"/>
      <c r="N42" s="10" t="s">
        <v>121</v>
      </c>
      <c r="O42" s="11"/>
      <c r="P42" s="12">
        <v>2475196.55</v>
      </c>
      <c r="Q42" s="12"/>
      <c r="R42" s="12"/>
      <c r="S42" s="12">
        <v>2380687.22</v>
      </c>
      <c r="T42" s="12"/>
      <c r="U42" s="12"/>
      <c r="V42" s="12"/>
      <c r="W42" s="13">
        <f aca="true" t="shared" si="0" ref="W42:W47">P42-S42</f>
        <v>94509.32999999961</v>
      </c>
      <c r="X42" s="13"/>
    </row>
    <row r="43" spans="1:24" s="1" customFormat="1" ht="24" customHeight="1">
      <c r="A43" s="8" t="s">
        <v>173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9" t="s">
        <v>65</v>
      </c>
      <c r="M43" s="9"/>
      <c r="N43" s="10" t="s">
        <v>174</v>
      </c>
      <c r="O43" s="11"/>
      <c r="P43" s="12">
        <v>30000</v>
      </c>
      <c r="Q43" s="12"/>
      <c r="R43" s="12"/>
      <c r="S43" s="12">
        <v>30000</v>
      </c>
      <c r="T43" s="12"/>
      <c r="U43" s="12"/>
      <c r="V43" s="12"/>
      <c r="W43" s="13">
        <f t="shared" si="0"/>
        <v>0</v>
      </c>
      <c r="X43" s="13"/>
    </row>
    <row r="44" spans="1:24" s="1" customFormat="1" ht="33.75" customHeight="1">
      <c r="A44" s="8" t="s">
        <v>67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9" t="s">
        <v>65</v>
      </c>
      <c r="M44" s="9"/>
      <c r="N44" s="10" t="s">
        <v>122</v>
      </c>
      <c r="O44" s="11"/>
      <c r="P44" s="12">
        <v>685575.84</v>
      </c>
      <c r="Q44" s="12"/>
      <c r="R44" s="12"/>
      <c r="S44" s="12">
        <v>685575.84</v>
      </c>
      <c r="T44" s="12"/>
      <c r="U44" s="12"/>
      <c r="V44" s="12"/>
      <c r="W44" s="13">
        <f t="shared" si="0"/>
        <v>0</v>
      </c>
      <c r="X44" s="13"/>
    </row>
    <row r="45" spans="1:24" s="1" customFormat="1" ht="24" customHeight="1">
      <c r="A45" s="8" t="s">
        <v>69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9" t="s">
        <v>65</v>
      </c>
      <c r="M45" s="9"/>
      <c r="N45" s="10" t="s">
        <v>123</v>
      </c>
      <c r="O45" s="11"/>
      <c r="P45" s="12">
        <v>51200</v>
      </c>
      <c r="Q45" s="12"/>
      <c r="R45" s="12"/>
      <c r="S45" s="12">
        <v>50528.67</v>
      </c>
      <c r="T45" s="12"/>
      <c r="U45" s="12"/>
      <c r="V45" s="12"/>
      <c r="W45" s="13">
        <f t="shared" si="0"/>
        <v>671.3300000000017</v>
      </c>
      <c r="X45" s="13"/>
    </row>
    <row r="46" spans="1:24" s="1" customFormat="1" ht="24" customHeight="1">
      <c r="A46" s="8" t="s">
        <v>68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9" t="s">
        <v>65</v>
      </c>
      <c r="M46" s="9"/>
      <c r="N46" s="10" t="s">
        <v>124</v>
      </c>
      <c r="O46" s="11"/>
      <c r="P46" s="12">
        <v>2000</v>
      </c>
      <c r="Q46" s="12"/>
      <c r="R46" s="12"/>
      <c r="S46" s="12">
        <v>2000</v>
      </c>
      <c r="T46" s="12"/>
      <c r="U46" s="12"/>
      <c r="V46" s="12"/>
      <c r="W46" s="13">
        <f t="shared" si="0"/>
        <v>0</v>
      </c>
      <c r="X46" s="13"/>
    </row>
    <row r="47" spans="1:24" s="1" customFormat="1" ht="13.5" customHeight="1">
      <c r="A47" s="8" t="s">
        <v>70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 t="s">
        <v>65</v>
      </c>
      <c r="M47" s="9"/>
      <c r="N47" s="10" t="s">
        <v>125</v>
      </c>
      <c r="O47" s="11"/>
      <c r="P47" s="12">
        <v>303</v>
      </c>
      <c r="Q47" s="12"/>
      <c r="R47" s="12"/>
      <c r="S47" s="12">
        <v>303</v>
      </c>
      <c r="T47" s="12"/>
      <c r="U47" s="12"/>
      <c r="V47" s="12"/>
      <c r="W47" s="13">
        <f t="shared" si="0"/>
        <v>0</v>
      </c>
      <c r="X47" s="13"/>
    </row>
    <row r="48" spans="1:24" s="1" customFormat="1" ht="13.5" customHeight="1">
      <c r="A48" s="8" t="s">
        <v>71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9" t="s">
        <v>65</v>
      </c>
      <c r="M48" s="9"/>
      <c r="N48" s="10" t="s">
        <v>126</v>
      </c>
      <c r="O48" s="11"/>
      <c r="P48" s="12">
        <f>81000</f>
        <v>81000</v>
      </c>
      <c r="Q48" s="12"/>
      <c r="R48" s="12"/>
      <c r="S48" s="12">
        <v>0</v>
      </c>
      <c r="T48" s="12"/>
      <c r="U48" s="12"/>
      <c r="V48" s="12"/>
      <c r="W48" s="13">
        <f>81000</f>
        <v>81000</v>
      </c>
      <c r="X48" s="13"/>
    </row>
    <row r="49" spans="1:24" s="1" customFormat="1" ht="24" customHeight="1">
      <c r="A49" s="8" t="s">
        <v>68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9" t="s">
        <v>65</v>
      </c>
      <c r="M49" s="9"/>
      <c r="N49" s="10" t="s">
        <v>127</v>
      </c>
      <c r="O49" s="11"/>
      <c r="P49" s="12">
        <f>2000000</f>
        <v>2000000</v>
      </c>
      <c r="Q49" s="12"/>
      <c r="R49" s="12"/>
      <c r="S49" s="12">
        <f>2000000</f>
        <v>2000000</v>
      </c>
      <c r="T49" s="12"/>
      <c r="U49" s="12"/>
      <c r="V49" s="12"/>
      <c r="W49" s="13">
        <f>0</f>
        <v>0</v>
      </c>
      <c r="X49" s="13"/>
    </row>
    <row r="50" spans="1:24" s="1" customFormat="1" ht="13.5" customHeight="1">
      <c r="A50" s="8" t="s">
        <v>72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9" t="s">
        <v>65</v>
      </c>
      <c r="M50" s="9"/>
      <c r="N50" s="10" t="s">
        <v>128</v>
      </c>
      <c r="O50" s="11"/>
      <c r="P50" s="12">
        <v>3469000</v>
      </c>
      <c r="Q50" s="12"/>
      <c r="R50" s="12"/>
      <c r="S50" s="12">
        <v>3353588.81</v>
      </c>
      <c r="T50" s="12"/>
      <c r="U50" s="12"/>
      <c r="V50" s="12"/>
      <c r="W50" s="13">
        <f aca="true" t="shared" si="1" ref="W50:W62">P50-S50</f>
        <v>115411.18999999994</v>
      </c>
      <c r="X50" s="13"/>
    </row>
    <row r="51" spans="1:24" s="1" customFormat="1" ht="24" customHeight="1">
      <c r="A51" s="8" t="s">
        <v>73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9" t="s">
        <v>65</v>
      </c>
      <c r="M51" s="9"/>
      <c r="N51" s="10" t="s">
        <v>129</v>
      </c>
      <c r="O51" s="11"/>
      <c r="P51" s="12">
        <v>153964.67</v>
      </c>
      <c r="Q51" s="12"/>
      <c r="R51" s="12"/>
      <c r="S51" s="12">
        <v>153964.67</v>
      </c>
      <c r="T51" s="12"/>
      <c r="U51" s="12"/>
      <c r="V51" s="12"/>
      <c r="W51" s="13">
        <f t="shared" si="1"/>
        <v>0</v>
      </c>
      <c r="X51" s="13"/>
    </row>
    <row r="52" spans="1:24" s="1" customFormat="1" ht="24" customHeight="1">
      <c r="A52" s="8" t="s">
        <v>74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 t="s">
        <v>65</v>
      </c>
      <c r="M52" s="9"/>
      <c r="N52" s="10" t="s">
        <v>130</v>
      </c>
      <c r="O52" s="11"/>
      <c r="P52" s="12">
        <v>785438.95</v>
      </c>
      <c r="Q52" s="12"/>
      <c r="R52" s="12"/>
      <c r="S52" s="12">
        <v>782485.98</v>
      </c>
      <c r="T52" s="12"/>
      <c r="U52" s="12"/>
      <c r="V52" s="12"/>
      <c r="W52" s="13">
        <f t="shared" si="1"/>
        <v>2952.969999999972</v>
      </c>
      <c r="X52" s="13"/>
    </row>
    <row r="53" spans="1:24" s="1" customFormat="1" ht="24" customHeight="1">
      <c r="A53" s="8" t="s">
        <v>69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9" t="s">
        <v>65</v>
      </c>
      <c r="M53" s="9"/>
      <c r="N53" s="10" t="s">
        <v>131</v>
      </c>
      <c r="O53" s="11"/>
      <c r="P53" s="12">
        <v>121400</v>
      </c>
      <c r="Q53" s="12"/>
      <c r="R53" s="12"/>
      <c r="S53" s="12">
        <v>120418.03</v>
      </c>
      <c r="T53" s="12"/>
      <c r="U53" s="12"/>
      <c r="V53" s="12"/>
      <c r="W53" s="13">
        <f t="shared" si="1"/>
        <v>981.9700000000012</v>
      </c>
      <c r="X53" s="13"/>
    </row>
    <row r="54" spans="1:24" s="1" customFormat="1" ht="24" customHeight="1">
      <c r="A54" s="8" t="s">
        <v>69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9" t="s">
        <v>65</v>
      </c>
      <c r="M54" s="9"/>
      <c r="N54" s="10" t="s">
        <v>132</v>
      </c>
      <c r="O54" s="11"/>
      <c r="P54" s="12">
        <v>38000</v>
      </c>
      <c r="Q54" s="12"/>
      <c r="R54" s="12"/>
      <c r="S54" s="12">
        <v>38000</v>
      </c>
      <c r="T54" s="12"/>
      <c r="U54" s="12"/>
      <c r="V54" s="12"/>
      <c r="W54" s="13">
        <f t="shared" si="1"/>
        <v>0</v>
      </c>
      <c r="X54" s="13"/>
    </row>
    <row r="55" spans="1:24" s="1" customFormat="1" ht="24" customHeight="1">
      <c r="A55" s="8" t="s">
        <v>69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9" t="s">
        <v>65</v>
      </c>
      <c r="M55" s="9"/>
      <c r="N55" s="10" t="s">
        <v>133</v>
      </c>
      <c r="O55" s="11"/>
      <c r="P55" s="12">
        <v>64000</v>
      </c>
      <c r="Q55" s="12"/>
      <c r="R55" s="12"/>
      <c r="S55" s="12">
        <v>64000</v>
      </c>
      <c r="T55" s="12"/>
      <c r="U55" s="12"/>
      <c r="V55" s="12"/>
      <c r="W55" s="13">
        <f t="shared" si="1"/>
        <v>0</v>
      </c>
      <c r="X55" s="13"/>
    </row>
    <row r="56" spans="1:24" s="1" customFormat="1" ht="24" customHeight="1">
      <c r="A56" s="8" t="s">
        <v>69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9" t="s">
        <v>65</v>
      </c>
      <c r="M56" s="9"/>
      <c r="N56" s="10" t="s">
        <v>134</v>
      </c>
      <c r="O56" s="11"/>
      <c r="P56" s="12">
        <v>13228</v>
      </c>
      <c r="Q56" s="12"/>
      <c r="R56" s="12"/>
      <c r="S56" s="12">
        <v>13228</v>
      </c>
      <c r="T56" s="12"/>
      <c r="U56" s="12"/>
      <c r="V56" s="12"/>
      <c r="W56" s="13">
        <f t="shared" si="1"/>
        <v>0</v>
      </c>
      <c r="X56" s="13"/>
    </row>
    <row r="57" spans="1:24" s="1" customFormat="1" ht="24" customHeight="1">
      <c r="A57" s="8" t="s">
        <v>69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9" t="s">
        <v>65</v>
      </c>
      <c r="M57" s="9"/>
      <c r="N57" s="10" t="s">
        <v>135</v>
      </c>
      <c r="O57" s="11"/>
      <c r="P57" s="12">
        <v>434</v>
      </c>
      <c r="Q57" s="12"/>
      <c r="R57" s="12"/>
      <c r="S57" s="12">
        <v>434</v>
      </c>
      <c r="T57" s="12"/>
      <c r="U57" s="12"/>
      <c r="V57" s="12"/>
      <c r="W57" s="13">
        <f t="shared" si="1"/>
        <v>0</v>
      </c>
      <c r="X57" s="13"/>
    </row>
    <row r="58" spans="1:24" s="1" customFormat="1" ht="24" customHeight="1">
      <c r="A58" s="8" t="s">
        <v>68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9" t="s">
        <v>65</v>
      </c>
      <c r="M58" s="9"/>
      <c r="N58" s="10" t="s">
        <v>136</v>
      </c>
      <c r="O58" s="11"/>
      <c r="P58" s="12">
        <v>925000</v>
      </c>
      <c r="Q58" s="12"/>
      <c r="R58" s="12"/>
      <c r="S58" s="12">
        <v>466551.09</v>
      </c>
      <c r="T58" s="12"/>
      <c r="U58" s="12"/>
      <c r="V58" s="12"/>
      <c r="W58" s="13">
        <f t="shared" si="1"/>
        <v>458448.91</v>
      </c>
      <c r="X58" s="13"/>
    </row>
    <row r="59" spans="1:24" s="1" customFormat="1" ht="24" customHeight="1">
      <c r="A59" s="8" t="s">
        <v>68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9" t="s">
        <v>65</v>
      </c>
      <c r="M59" s="9"/>
      <c r="N59" s="10" t="s">
        <v>137</v>
      </c>
      <c r="O59" s="11"/>
      <c r="P59" s="12">
        <v>104429.49</v>
      </c>
      <c r="Q59" s="12"/>
      <c r="R59" s="12"/>
      <c r="S59" s="12">
        <v>102329.49</v>
      </c>
      <c r="T59" s="12"/>
      <c r="U59" s="12"/>
      <c r="V59" s="12"/>
      <c r="W59" s="13">
        <f t="shared" si="1"/>
        <v>2100</v>
      </c>
      <c r="X59" s="13"/>
    </row>
    <row r="60" spans="1:24" s="1" customFormat="1" ht="24" customHeight="1">
      <c r="A60" s="8" t="s">
        <v>68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9" t="s">
        <v>65</v>
      </c>
      <c r="M60" s="9"/>
      <c r="N60" s="10" t="s">
        <v>138</v>
      </c>
      <c r="O60" s="11"/>
      <c r="P60" s="12">
        <v>144225.73</v>
      </c>
      <c r="Q60" s="12"/>
      <c r="R60" s="12"/>
      <c r="S60" s="12">
        <v>144225.73</v>
      </c>
      <c r="T60" s="12"/>
      <c r="U60" s="12"/>
      <c r="V60" s="12"/>
      <c r="W60" s="13">
        <f t="shared" si="1"/>
        <v>0</v>
      </c>
      <c r="X60" s="13"/>
    </row>
    <row r="61" spans="1:24" s="1" customFormat="1" ht="24" customHeight="1">
      <c r="A61" s="8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9" t="s">
        <v>65</v>
      </c>
      <c r="M61" s="9"/>
      <c r="N61" s="10" t="s">
        <v>139</v>
      </c>
      <c r="O61" s="11"/>
      <c r="P61" s="12">
        <v>1800</v>
      </c>
      <c r="Q61" s="12"/>
      <c r="R61" s="12"/>
      <c r="S61" s="12">
        <v>1800</v>
      </c>
      <c r="T61" s="12"/>
      <c r="U61" s="12"/>
      <c r="V61" s="12"/>
      <c r="W61" s="13">
        <f t="shared" si="1"/>
        <v>0</v>
      </c>
      <c r="X61" s="13"/>
    </row>
    <row r="62" spans="1:24" s="1" customFormat="1" ht="24" customHeight="1">
      <c r="A62" s="8" t="s">
        <v>68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9" t="s">
        <v>65</v>
      </c>
      <c r="M62" s="9"/>
      <c r="N62" s="10" t="s">
        <v>140</v>
      </c>
      <c r="O62" s="11"/>
      <c r="P62" s="12">
        <v>576097</v>
      </c>
      <c r="Q62" s="12"/>
      <c r="R62" s="12"/>
      <c r="S62" s="12">
        <v>570655.11</v>
      </c>
      <c r="T62" s="12"/>
      <c r="U62" s="12"/>
      <c r="V62" s="12"/>
      <c r="W62" s="13">
        <f t="shared" si="1"/>
        <v>5441.890000000014</v>
      </c>
      <c r="X62" s="13"/>
    </row>
    <row r="63" spans="1:24" s="1" customFormat="1" ht="13.5" customHeight="1">
      <c r="A63" s="8" t="s">
        <v>70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9" t="s">
        <v>65</v>
      </c>
      <c r="M63" s="9"/>
      <c r="N63" s="10" t="s">
        <v>141</v>
      </c>
      <c r="O63" s="11"/>
      <c r="P63" s="12">
        <v>55000</v>
      </c>
      <c r="Q63" s="12"/>
      <c r="R63" s="12"/>
      <c r="S63" s="12">
        <v>55000</v>
      </c>
      <c r="T63" s="12"/>
      <c r="U63" s="12"/>
      <c r="V63" s="12"/>
      <c r="W63" s="13">
        <f>0</f>
        <v>0</v>
      </c>
      <c r="X63" s="13"/>
    </row>
    <row r="64" spans="1:24" s="1" customFormat="1" ht="13.5" customHeight="1">
      <c r="A64" s="8" t="s">
        <v>75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9" t="s">
        <v>65</v>
      </c>
      <c r="M64" s="9"/>
      <c r="N64" s="10" t="s">
        <v>142</v>
      </c>
      <c r="O64" s="11"/>
      <c r="P64" s="12">
        <v>34532.58</v>
      </c>
      <c r="Q64" s="12"/>
      <c r="R64" s="12"/>
      <c r="S64" s="12">
        <v>34532.58</v>
      </c>
      <c r="T64" s="12"/>
      <c r="U64" s="12"/>
      <c r="V64" s="12"/>
      <c r="W64" s="13">
        <f>P64-S64</f>
        <v>0</v>
      </c>
      <c r="X64" s="13"/>
    </row>
    <row r="65" spans="1:24" s="1" customFormat="1" ht="13.5" customHeight="1">
      <c r="A65" s="8" t="s">
        <v>75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9" t="s">
        <v>65</v>
      </c>
      <c r="M65" s="9"/>
      <c r="N65" s="10" t="s">
        <v>177</v>
      </c>
      <c r="O65" s="11"/>
      <c r="P65" s="12">
        <v>10000</v>
      </c>
      <c r="Q65" s="12"/>
      <c r="R65" s="12"/>
      <c r="S65" s="12">
        <v>10000</v>
      </c>
      <c r="T65" s="12"/>
      <c r="U65" s="12"/>
      <c r="V65" s="12"/>
      <c r="W65" s="13">
        <f>P65-S65</f>
        <v>0</v>
      </c>
      <c r="X65" s="13"/>
    </row>
    <row r="66" spans="1:24" s="1" customFormat="1" ht="24" customHeight="1">
      <c r="A66" s="8" t="s">
        <v>68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9" t="s">
        <v>65</v>
      </c>
      <c r="M66" s="9"/>
      <c r="N66" s="10" t="s">
        <v>143</v>
      </c>
      <c r="O66" s="11"/>
      <c r="P66" s="12">
        <v>3000</v>
      </c>
      <c r="Q66" s="12"/>
      <c r="R66" s="12"/>
      <c r="S66" s="12">
        <v>3000</v>
      </c>
      <c r="T66" s="12"/>
      <c r="U66" s="12"/>
      <c r="V66" s="12"/>
      <c r="W66" s="13">
        <f>P66-S66</f>
        <v>0</v>
      </c>
      <c r="X66" s="13"/>
    </row>
    <row r="67" spans="1:24" s="1" customFormat="1" ht="24" customHeight="1">
      <c r="A67" s="8" t="s">
        <v>68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9" t="s">
        <v>65</v>
      </c>
      <c r="M67" s="9"/>
      <c r="N67" s="10" t="s">
        <v>180</v>
      </c>
      <c r="O67" s="11"/>
      <c r="P67" s="12">
        <v>225000</v>
      </c>
      <c r="Q67" s="12"/>
      <c r="R67" s="12"/>
      <c r="S67" s="12">
        <v>224960.1</v>
      </c>
      <c r="T67" s="12"/>
      <c r="U67" s="12"/>
      <c r="V67" s="12"/>
      <c r="W67" s="13">
        <f>P67-S67</f>
        <v>39.89999999999418</v>
      </c>
      <c r="X67" s="13"/>
    </row>
    <row r="68" spans="1:24" s="1" customFormat="1" ht="13.5" customHeight="1">
      <c r="A68" s="35" t="s">
        <v>76</v>
      </c>
      <c r="B68" s="36"/>
      <c r="C68" s="36"/>
      <c r="D68" s="36"/>
      <c r="E68" s="36"/>
      <c r="F68" s="36"/>
      <c r="G68" s="36"/>
      <c r="H68" s="36"/>
      <c r="I68" s="36"/>
      <c r="J68" s="36"/>
      <c r="K68" s="37"/>
      <c r="L68" s="38" t="s">
        <v>65</v>
      </c>
      <c r="M68" s="39"/>
      <c r="N68" s="40" t="s">
        <v>144</v>
      </c>
      <c r="O68" s="41"/>
      <c r="P68" s="42">
        <f>15000</f>
        <v>15000</v>
      </c>
      <c r="Q68" s="43"/>
      <c r="R68" s="44"/>
      <c r="S68" s="42">
        <f>15000</f>
        <v>15000</v>
      </c>
      <c r="T68" s="43"/>
      <c r="U68" s="43"/>
      <c r="V68" s="44"/>
      <c r="W68" s="42">
        <f>0</f>
        <v>0</v>
      </c>
      <c r="X68" s="45"/>
    </row>
    <row r="69" spans="1:24" s="1" customFormat="1" ht="24" customHeight="1">
      <c r="A69" s="8" t="s">
        <v>68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9" t="s">
        <v>65</v>
      </c>
      <c r="M69" s="9"/>
      <c r="N69" s="10" t="s">
        <v>145</v>
      </c>
      <c r="O69" s="11"/>
      <c r="P69" s="12">
        <v>6459.06</v>
      </c>
      <c r="Q69" s="12"/>
      <c r="R69" s="12"/>
      <c r="S69" s="12">
        <v>6459.06</v>
      </c>
      <c r="T69" s="12"/>
      <c r="U69" s="12"/>
      <c r="V69" s="12"/>
      <c r="W69" s="13">
        <f aca="true" t="shared" si="2" ref="W69:W77">P69-S69</f>
        <v>0</v>
      </c>
      <c r="X69" s="13"/>
    </row>
    <row r="70" spans="1:24" s="1" customFormat="1" ht="24" customHeight="1">
      <c r="A70" s="8" t="s">
        <v>68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9" t="s">
        <v>65</v>
      </c>
      <c r="M70" s="9"/>
      <c r="N70" s="10" t="s">
        <v>175</v>
      </c>
      <c r="O70" s="11"/>
      <c r="P70" s="12">
        <v>2365</v>
      </c>
      <c r="Q70" s="12"/>
      <c r="R70" s="12"/>
      <c r="S70" s="12">
        <v>2365</v>
      </c>
      <c r="T70" s="12"/>
      <c r="U70" s="12"/>
      <c r="V70" s="12"/>
      <c r="W70" s="13">
        <f>P70-S70</f>
        <v>0</v>
      </c>
      <c r="X70" s="13"/>
    </row>
    <row r="71" spans="1:24" s="1" customFormat="1" ht="24" customHeight="1">
      <c r="A71" s="8" t="s">
        <v>68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9" t="s">
        <v>65</v>
      </c>
      <c r="M71" s="9"/>
      <c r="N71" s="10" t="s">
        <v>176</v>
      </c>
      <c r="O71" s="11"/>
      <c r="P71" s="12">
        <v>1580</v>
      </c>
      <c r="Q71" s="12"/>
      <c r="R71" s="12"/>
      <c r="S71" s="12">
        <v>1580</v>
      </c>
      <c r="T71" s="12"/>
      <c r="U71" s="12"/>
      <c r="V71" s="12"/>
      <c r="W71" s="13">
        <f>P71-S71</f>
        <v>0</v>
      </c>
      <c r="X71" s="13"/>
    </row>
    <row r="72" spans="1:24" s="1" customFormat="1" ht="13.5" customHeight="1">
      <c r="A72" s="8" t="s">
        <v>66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9" t="s">
        <v>65</v>
      </c>
      <c r="M72" s="9"/>
      <c r="N72" s="10" t="s">
        <v>146</v>
      </c>
      <c r="O72" s="11"/>
      <c r="P72" s="12">
        <v>34170</v>
      </c>
      <c r="Q72" s="12"/>
      <c r="R72" s="12"/>
      <c r="S72" s="12">
        <v>24077.01</v>
      </c>
      <c r="T72" s="12"/>
      <c r="U72" s="12"/>
      <c r="V72" s="12"/>
      <c r="W72" s="13">
        <f t="shared" si="2"/>
        <v>10092.990000000002</v>
      </c>
      <c r="X72" s="13"/>
    </row>
    <row r="73" spans="1:24" s="1" customFormat="1" ht="33.75" customHeight="1">
      <c r="A73" s="8" t="s">
        <v>67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9" t="s">
        <v>65</v>
      </c>
      <c r="M73" s="9"/>
      <c r="N73" s="10" t="s">
        <v>147</v>
      </c>
      <c r="O73" s="11"/>
      <c r="P73" s="12">
        <v>10330</v>
      </c>
      <c r="Q73" s="12"/>
      <c r="R73" s="12"/>
      <c r="S73" s="12">
        <v>7271.24</v>
      </c>
      <c r="T73" s="12"/>
      <c r="U73" s="12"/>
      <c r="V73" s="12"/>
      <c r="W73" s="13">
        <f t="shared" si="2"/>
        <v>3058.76</v>
      </c>
      <c r="X73" s="13"/>
    </row>
    <row r="74" spans="1:24" s="1" customFormat="1" ht="13.5" customHeight="1">
      <c r="A74" s="8" t="s">
        <v>66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9" t="s">
        <v>65</v>
      </c>
      <c r="M74" s="9"/>
      <c r="N74" s="10" t="s">
        <v>148</v>
      </c>
      <c r="O74" s="11"/>
      <c r="P74" s="12">
        <v>5317.2</v>
      </c>
      <c r="Q74" s="12"/>
      <c r="R74" s="12"/>
      <c r="S74" s="12">
        <v>2658.6</v>
      </c>
      <c r="T74" s="12"/>
      <c r="U74" s="12"/>
      <c r="V74" s="12"/>
      <c r="W74" s="13">
        <f t="shared" si="2"/>
        <v>2658.6</v>
      </c>
      <c r="X74" s="13"/>
    </row>
    <row r="75" spans="1:24" s="1" customFormat="1" ht="33.75" customHeight="1">
      <c r="A75" s="8" t="s">
        <v>67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9" t="s">
        <v>65</v>
      </c>
      <c r="M75" s="9"/>
      <c r="N75" s="10" t="s">
        <v>149</v>
      </c>
      <c r="O75" s="11"/>
      <c r="P75" s="12">
        <v>1605.8</v>
      </c>
      <c r="Q75" s="12"/>
      <c r="R75" s="12"/>
      <c r="S75" s="12">
        <v>802.9</v>
      </c>
      <c r="T75" s="12"/>
      <c r="U75" s="12"/>
      <c r="V75" s="12"/>
      <c r="W75" s="13">
        <f t="shared" si="2"/>
        <v>802.9</v>
      </c>
      <c r="X75" s="13"/>
    </row>
    <row r="76" spans="1:24" s="1" customFormat="1" ht="13.5" customHeight="1">
      <c r="A76" s="8" t="s">
        <v>77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9" t="s">
        <v>65</v>
      </c>
      <c r="M76" s="9"/>
      <c r="N76" s="10" t="s">
        <v>150</v>
      </c>
      <c r="O76" s="11"/>
      <c r="P76" s="12">
        <f>10000</f>
        <v>10000</v>
      </c>
      <c r="Q76" s="12"/>
      <c r="R76" s="12"/>
      <c r="S76" s="12">
        <v>10000</v>
      </c>
      <c r="T76" s="12"/>
      <c r="U76" s="12"/>
      <c r="V76" s="12"/>
      <c r="W76" s="13">
        <f t="shared" si="2"/>
        <v>0</v>
      </c>
      <c r="X76" s="13"/>
    </row>
    <row r="77" spans="1:24" s="1" customFormat="1" ht="24" customHeight="1">
      <c r="A77" s="8" t="s">
        <v>68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9" t="s">
        <v>65</v>
      </c>
      <c r="M77" s="9"/>
      <c r="N77" s="10" t="s">
        <v>151</v>
      </c>
      <c r="O77" s="11"/>
      <c r="P77" s="12">
        <v>13789.52</v>
      </c>
      <c r="Q77" s="12"/>
      <c r="R77" s="12"/>
      <c r="S77" s="12">
        <v>13789.52</v>
      </c>
      <c r="T77" s="12"/>
      <c r="U77" s="12"/>
      <c r="V77" s="12"/>
      <c r="W77" s="13">
        <f t="shared" si="2"/>
        <v>0</v>
      </c>
      <c r="X77" s="13"/>
    </row>
    <row r="78" spans="1:24" s="1" customFormat="1" ht="24" customHeight="1">
      <c r="A78" s="8" t="s">
        <v>68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9" t="s">
        <v>65</v>
      </c>
      <c r="M78" s="9"/>
      <c r="N78" s="10" t="s">
        <v>152</v>
      </c>
      <c r="O78" s="11"/>
      <c r="P78" s="12">
        <f>3000</f>
        <v>3000</v>
      </c>
      <c r="Q78" s="12"/>
      <c r="R78" s="12"/>
      <c r="S78" s="12">
        <v>0</v>
      </c>
      <c r="T78" s="12"/>
      <c r="U78" s="12"/>
      <c r="V78" s="12"/>
      <c r="W78" s="13">
        <f>3000</f>
        <v>3000</v>
      </c>
      <c r="X78" s="13"/>
    </row>
    <row r="79" spans="1:24" s="1" customFormat="1" ht="24" customHeight="1">
      <c r="A79" s="8" t="s">
        <v>68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9" t="s">
        <v>65</v>
      </c>
      <c r="M79" s="9"/>
      <c r="N79" s="10" t="s">
        <v>181</v>
      </c>
      <c r="O79" s="11"/>
      <c r="P79" s="12">
        <v>5448.33</v>
      </c>
      <c r="Q79" s="12"/>
      <c r="R79" s="12"/>
      <c r="S79" s="12">
        <v>5440</v>
      </c>
      <c r="T79" s="12"/>
      <c r="U79" s="12"/>
      <c r="V79" s="12"/>
      <c r="W79" s="13">
        <f>P79-S79</f>
        <v>8.329999999999927</v>
      </c>
      <c r="X79" s="13"/>
    </row>
    <row r="80" spans="1:24" s="1" customFormat="1" ht="13.5" customHeight="1">
      <c r="A80" s="8" t="s">
        <v>77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9" t="s">
        <v>65</v>
      </c>
      <c r="M80" s="9"/>
      <c r="N80" s="10" t="s">
        <v>171</v>
      </c>
      <c r="O80" s="11"/>
      <c r="P80" s="12">
        <f>3354.7</f>
        <v>3354.7</v>
      </c>
      <c r="Q80" s="12"/>
      <c r="R80" s="12"/>
      <c r="S80" s="12">
        <v>0</v>
      </c>
      <c r="T80" s="12"/>
      <c r="U80" s="12"/>
      <c r="V80" s="12"/>
      <c r="W80" s="13">
        <f>3354.7</f>
        <v>3354.7</v>
      </c>
      <c r="X80" s="13"/>
    </row>
    <row r="81" spans="1:24" s="1" customFormat="1" ht="13.5" customHeight="1">
      <c r="A81" s="8" t="s">
        <v>77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9" t="s">
        <v>65</v>
      </c>
      <c r="M81" s="9"/>
      <c r="N81" s="10" t="s">
        <v>172</v>
      </c>
      <c r="O81" s="11"/>
      <c r="P81" s="12">
        <f>1430.7</f>
        <v>1430.7</v>
      </c>
      <c r="Q81" s="12"/>
      <c r="R81" s="12"/>
      <c r="S81" s="12">
        <v>0</v>
      </c>
      <c r="T81" s="12"/>
      <c r="U81" s="12"/>
      <c r="V81" s="12"/>
      <c r="W81" s="13">
        <f>1430.7</f>
        <v>1430.7</v>
      </c>
      <c r="X81" s="13"/>
    </row>
    <row r="82" spans="1:24" s="1" customFormat="1" ht="24" customHeight="1">
      <c r="A82" s="8" t="s">
        <v>68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9" t="s">
        <v>65</v>
      </c>
      <c r="M82" s="9"/>
      <c r="N82" s="10" t="s">
        <v>153</v>
      </c>
      <c r="O82" s="11"/>
      <c r="P82" s="12">
        <f>48000</f>
        <v>48000</v>
      </c>
      <c r="Q82" s="12"/>
      <c r="R82" s="12"/>
      <c r="S82" s="12">
        <f>48000</f>
        <v>48000</v>
      </c>
      <c r="T82" s="12"/>
      <c r="U82" s="12"/>
      <c r="V82" s="12"/>
      <c r="W82" s="13">
        <f>0</f>
        <v>0</v>
      </c>
      <c r="X82" s="13"/>
    </row>
    <row r="83" spans="1:24" s="1" customFormat="1" ht="24" customHeight="1">
      <c r="A83" s="8" t="s">
        <v>68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9" t="s">
        <v>65</v>
      </c>
      <c r="M83" s="9"/>
      <c r="N83" s="10" t="s">
        <v>154</v>
      </c>
      <c r="O83" s="11"/>
      <c r="P83" s="12">
        <v>56811</v>
      </c>
      <c r="Q83" s="12"/>
      <c r="R83" s="12"/>
      <c r="S83" s="12">
        <v>56811</v>
      </c>
      <c r="T83" s="12"/>
      <c r="U83" s="12"/>
      <c r="V83" s="12"/>
      <c r="W83" s="13">
        <f>P83-S83</f>
        <v>0</v>
      </c>
      <c r="X83" s="13"/>
    </row>
    <row r="84" spans="1:24" s="1" customFormat="1" ht="24" customHeight="1">
      <c r="A84" s="8" t="s">
        <v>69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9" t="s">
        <v>65</v>
      </c>
      <c r="M84" s="9"/>
      <c r="N84" s="10" t="s">
        <v>155</v>
      </c>
      <c r="O84" s="11"/>
      <c r="P84" s="12">
        <v>159307.25</v>
      </c>
      <c r="Q84" s="12"/>
      <c r="R84" s="12"/>
      <c r="S84" s="12">
        <v>159307.25</v>
      </c>
      <c r="T84" s="12"/>
      <c r="U84" s="12"/>
      <c r="V84" s="12"/>
      <c r="W84" s="13">
        <f>P84-S84</f>
        <v>0</v>
      </c>
      <c r="X84" s="13"/>
    </row>
    <row r="85" spans="1:24" s="1" customFormat="1" ht="24" customHeight="1">
      <c r="A85" s="8" t="s">
        <v>69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9" t="s">
        <v>65</v>
      </c>
      <c r="M85" s="9"/>
      <c r="N85" s="10" t="s">
        <v>182</v>
      </c>
      <c r="O85" s="11"/>
      <c r="P85" s="12">
        <v>22100</v>
      </c>
      <c r="Q85" s="12"/>
      <c r="R85" s="12"/>
      <c r="S85" s="12">
        <v>0</v>
      </c>
      <c r="T85" s="12"/>
      <c r="U85" s="12"/>
      <c r="V85" s="12"/>
      <c r="W85" s="13">
        <f>P85-S85</f>
        <v>22100</v>
      </c>
      <c r="X85" s="13"/>
    </row>
    <row r="86" spans="1:24" s="1" customFormat="1" ht="24" customHeight="1">
      <c r="A86" s="8" t="s">
        <v>69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9" t="s">
        <v>65</v>
      </c>
      <c r="M86" s="9"/>
      <c r="N86" s="10" t="s">
        <v>183</v>
      </c>
      <c r="O86" s="11"/>
      <c r="P86" s="12">
        <v>669240</v>
      </c>
      <c r="Q86" s="12"/>
      <c r="R86" s="12"/>
      <c r="S86" s="12">
        <v>0</v>
      </c>
      <c r="T86" s="12"/>
      <c r="U86" s="12"/>
      <c r="V86" s="12"/>
      <c r="W86" s="13">
        <f>P86-S86</f>
        <v>669240</v>
      </c>
      <c r="X86" s="13"/>
    </row>
    <row r="87" spans="1:24" s="1" customFormat="1" ht="24" customHeight="1">
      <c r="A87" s="8" t="s">
        <v>170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9" t="s">
        <v>65</v>
      </c>
      <c r="M87" s="9"/>
      <c r="N87" s="10" t="s">
        <v>169</v>
      </c>
      <c r="O87" s="11"/>
      <c r="P87" s="12">
        <v>25000</v>
      </c>
      <c r="Q87" s="12"/>
      <c r="R87" s="12"/>
      <c r="S87" s="12">
        <v>25000</v>
      </c>
      <c r="T87" s="12"/>
      <c r="U87" s="12"/>
      <c r="V87" s="12"/>
      <c r="W87" s="13">
        <f>P87-S87</f>
        <v>0</v>
      </c>
      <c r="X87" s="13"/>
    </row>
    <row r="88" spans="1:24" s="1" customFormat="1" ht="24" customHeight="1">
      <c r="A88" s="8" t="s">
        <v>68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9" t="s">
        <v>65</v>
      </c>
      <c r="M88" s="9"/>
      <c r="N88" s="10" t="s">
        <v>156</v>
      </c>
      <c r="O88" s="11"/>
      <c r="P88" s="12">
        <f>200000</f>
        <v>200000</v>
      </c>
      <c r="Q88" s="12"/>
      <c r="R88" s="12"/>
      <c r="S88" s="12">
        <f>200000</f>
        <v>200000</v>
      </c>
      <c r="T88" s="12"/>
      <c r="U88" s="12"/>
      <c r="V88" s="12"/>
      <c r="W88" s="13">
        <f>0</f>
        <v>0</v>
      </c>
      <c r="X88" s="13"/>
    </row>
    <row r="89" spans="1:24" s="1" customFormat="1" ht="24" customHeight="1">
      <c r="A89" s="8" t="s">
        <v>69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9" t="s">
        <v>65</v>
      </c>
      <c r="M89" s="9"/>
      <c r="N89" s="10" t="s">
        <v>157</v>
      </c>
      <c r="O89" s="11"/>
      <c r="P89" s="12">
        <f>-S89</f>
        <v>0</v>
      </c>
      <c r="Q89" s="12"/>
      <c r="R89" s="12"/>
      <c r="S89" s="12">
        <f>0</f>
        <v>0</v>
      </c>
      <c r="T89" s="12"/>
      <c r="U89" s="12"/>
      <c r="V89" s="12"/>
      <c r="W89" s="13">
        <f>P89-S89</f>
        <v>0</v>
      </c>
      <c r="X89" s="13"/>
    </row>
    <row r="90" spans="1:24" s="1" customFormat="1" ht="24" customHeight="1">
      <c r="A90" s="8" t="s">
        <v>68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9" t="s">
        <v>65</v>
      </c>
      <c r="M90" s="9"/>
      <c r="N90" s="10" t="s">
        <v>158</v>
      </c>
      <c r="O90" s="11"/>
      <c r="P90" s="12">
        <v>46689.5</v>
      </c>
      <c r="Q90" s="12"/>
      <c r="R90" s="12"/>
      <c r="S90" s="12">
        <v>46507.82</v>
      </c>
      <c r="T90" s="12"/>
      <c r="U90" s="12"/>
      <c r="V90" s="12"/>
      <c r="W90" s="13">
        <f aca="true" t="shared" si="3" ref="W90:W98">P90-S90</f>
        <v>181.6800000000003</v>
      </c>
      <c r="X90" s="13"/>
    </row>
    <row r="91" spans="1:24" s="1" customFormat="1" ht="24" customHeight="1">
      <c r="A91" s="8" t="s">
        <v>68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9" t="s">
        <v>65</v>
      </c>
      <c r="M91" s="9"/>
      <c r="N91" s="10" t="s">
        <v>159</v>
      </c>
      <c r="O91" s="11"/>
      <c r="P91" s="12">
        <v>380000</v>
      </c>
      <c r="Q91" s="12"/>
      <c r="R91" s="12"/>
      <c r="S91" s="12">
        <v>205070.03</v>
      </c>
      <c r="T91" s="12"/>
      <c r="U91" s="12"/>
      <c r="V91" s="12"/>
      <c r="W91" s="13">
        <f t="shared" si="3"/>
        <v>174929.97</v>
      </c>
      <c r="X91" s="13"/>
    </row>
    <row r="92" spans="1:24" s="1" customFormat="1" ht="24" customHeight="1">
      <c r="A92" s="8" t="s">
        <v>68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9" t="s">
        <v>65</v>
      </c>
      <c r="M92" s="9"/>
      <c r="N92" s="10" t="s">
        <v>160</v>
      </c>
      <c r="O92" s="11"/>
      <c r="P92" s="12">
        <v>64000</v>
      </c>
      <c r="Q92" s="12"/>
      <c r="R92" s="12"/>
      <c r="S92" s="12">
        <v>64000</v>
      </c>
      <c r="T92" s="12"/>
      <c r="U92" s="12"/>
      <c r="V92" s="12"/>
      <c r="W92" s="13">
        <f t="shared" si="3"/>
        <v>0</v>
      </c>
      <c r="X92" s="13"/>
    </row>
    <row r="93" spans="1:24" s="1" customFormat="1" ht="24" customHeight="1">
      <c r="A93" s="8" t="s">
        <v>68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9" t="s">
        <v>65</v>
      </c>
      <c r="M93" s="9"/>
      <c r="N93" s="10" t="s">
        <v>184</v>
      </c>
      <c r="O93" s="11"/>
      <c r="P93" s="12">
        <v>278500</v>
      </c>
      <c r="Q93" s="12"/>
      <c r="R93" s="12"/>
      <c r="S93" s="12">
        <v>278350</v>
      </c>
      <c r="T93" s="12"/>
      <c r="U93" s="12"/>
      <c r="V93" s="12"/>
      <c r="W93" s="13">
        <f>P93-S93</f>
        <v>150</v>
      </c>
      <c r="X93" s="13"/>
    </row>
    <row r="94" spans="1:24" s="1" customFormat="1" ht="24" customHeight="1">
      <c r="A94" s="8" t="s">
        <v>68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9" t="s">
        <v>65</v>
      </c>
      <c r="M94" s="9"/>
      <c r="N94" s="10" t="s">
        <v>161</v>
      </c>
      <c r="O94" s="11"/>
      <c r="P94" s="12">
        <f>180000</f>
        <v>180000</v>
      </c>
      <c r="Q94" s="12"/>
      <c r="R94" s="12"/>
      <c r="S94" s="12">
        <v>180000</v>
      </c>
      <c r="T94" s="12"/>
      <c r="U94" s="12"/>
      <c r="V94" s="12"/>
      <c r="W94" s="13">
        <f t="shared" si="3"/>
        <v>0</v>
      </c>
      <c r="X94" s="13"/>
    </row>
    <row r="95" spans="1:24" s="1" customFormat="1" ht="24" customHeight="1">
      <c r="A95" s="8" t="s">
        <v>68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9" t="s">
        <v>65</v>
      </c>
      <c r="M95" s="9"/>
      <c r="N95" s="10" t="s">
        <v>168</v>
      </c>
      <c r="O95" s="11"/>
      <c r="P95" s="12">
        <v>569455.73</v>
      </c>
      <c r="Q95" s="12"/>
      <c r="R95" s="12"/>
      <c r="S95" s="12">
        <v>47658.31</v>
      </c>
      <c r="T95" s="12"/>
      <c r="U95" s="12"/>
      <c r="V95" s="12"/>
      <c r="W95" s="13">
        <f>P95-S95</f>
        <v>521797.42</v>
      </c>
      <c r="X95" s="13"/>
    </row>
    <row r="96" spans="1:24" s="1" customFormat="1" ht="24" customHeight="1">
      <c r="A96" s="8" t="s">
        <v>68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9" t="s">
        <v>65</v>
      </c>
      <c r="M96" s="9"/>
      <c r="N96" s="10" t="s">
        <v>185</v>
      </c>
      <c r="O96" s="11"/>
      <c r="P96" s="12">
        <v>74200</v>
      </c>
      <c r="Q96" s="12"/>
      <c r="R96" s="12"/>
      <c r="S96" s="12">
        <v>0</v>
      </c>
      <c r="T96" s="12"/>
      <c r="U96" s="12"/>
      <c r="V96" s="12"/>
      <c r="W96" s="13">
        <f>P96-S96</f>
        <v>74200</v>
      </c>
      <c r="X96" s="13"/>
    </row>
    <row r="97" spans="1:24" s="1" customFormat="1" ht="13.5" customHeight="1">
      <c r="A97" s="8" t="s">
        <v>78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9" t="s">
        <v>65</v>
      </c>
      <c r="M97" s="9"/>
      <c r="N97" s="10" t="s">
        <v>162</v>
      </c>
      <c r="O97" s="11"/>
      <c r="P97" s="12">
        <v>45000</v>
      </c>
      <c r="Q97" s="12"/>
      <c r="R97" s="12"/>
      <c r="S97" s="12">
        <v>40000</v>
      </c>
      <c r="T97" s="12"/>
      <c r="U97" s="12"/>
      <c r="V97" s="12"/>
      <c r="W97" s="13">
        <f t="shared" si="3"/>
        <v>5000</v>
      </c>
      <c r="X97" s="13"/>
    </row>
    <row r="98" spans="1:24" s="1" customFormat="1" ht="13.5" customHeight="1">
      <c r="A98" s="8" t="s">
        <v>79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9" t="s">
        <v>65</v>
      </c>
      <c r="M98" s="9"/>
      <c r="N98" s="10" t="s">
        <v>163</v>
      </c>
      <c r="O98" s="11"/>
      <c r="P98" s="12">
        <v>5515190.45</v>
      </c>
      <c r="Q98" s="12"/>
      <c r="R98" s="12"/>
      <c r="S98" s="12">
        <v>5450060.45</v>
      </c>
      <c r="T98" s="12"/>
      <c r="U98" s="12"/>
      <c r="V98" s="12"/>
      <c r="W98" s="13">
        <f t="shared" si="3"/>
        <v>65130</v>
      </c>
      <c r="X98" s="13"/>
    </row>
    <row r="99" spans="1:24" s="1" customFormat="1" ht="15" customHeight="1">
      <c r="A99" s="46" t="s">
        <v>80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7" t="s">
        <v>81</v>
      </c>
      <c r="M99" s="47"/>
      <c r="N99" s="47" t="s">
        <v>34</v>
      </c>
      <c r="O99" s="47"/>
      <c r="P99" s="48">
        <f>P12-P38</f>
        <v>-2890299.34</v>
      </c>
      <c r="Q99" s="48"/>
      <c r="R99" s="48"/>
      <c r="S99" s="48">
        <f>S12-S38</f>
        <v>-1987531.1799999997</v>
      </c>
      <c r="T99" s="48"/>
      <c r="U99" s="48"/>
      <c r="V99" s="48"/>
      <c r="W99" s="49" t="s">
        <v>34</v>
      </c>
      <c r="X99" s="49"/>
    </row>
    <row r="100" spans="1:24" s="1" customFormat="1" ht="13.5" customHeight="1">
      <c r="A100" s="20" t="s">
        <v>9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s="1" customFormat="1" ht="13.5" customHeight="1">
      <c r="A101" s="22" t="s">
        <v>82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s="1" customFormat="1" ht="45.75" customHeight="1">
      <c r="A102" s="23" t="s">
        <v>20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 t="s">
        <v>21</v>
      </c>
      <c r="M102" s="23"/>
      <c r="N102" s="23" t="s">
        <v>83</v>
      </c>
      <c r="O102" s="23"/>
      <c r="P102" s="24" t="s">
        <v>23</v>
      </c>
      <c r="Q102" s="24"/>
      <c r="R102" s="24"/>
      <c r="S102" s="24" t="s">
        <v>24</v>
      </c>
      <c r="T102" s="24"/>
      <c r="U102" s="24"/>
      <c r="V102" s="24"/>
      <c r="W102" s="25" t="s">
        <v>25</v>
      </c>
      <c r="X102" s="25"/>
    </row>
    <row r="103" spans="1:24" s="1" customFormat="1" ht="12.75" customHeight="1">
      <c r="A103" s="26" t="s">
        <v>26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 t="s">
        <v>27</v>
      </c>
      <c r="M103" s="26"/>
      <c r="N103" s="26" t="s">
        <v>28</v>
      </c>
      <c r="O103" s="26"/>
      <c r="P103" s="27" t="s">
        <v>29</v>
      </c>
      <c r="Q103" s="27"/>
      <c r="R103" s="27"/>
      <c r="S103" s="27" t="s">
        <v>30</v>
      </c>
      <c r="T103" s="27"/>
      <c r="U103" s="27"/>
      <c r="V103" s="27"/>
      <c r="W103" s="28" t="s">
        <v>31</v>
      </c>
      <c r="X103" s="28"/>
    </row>
    <row r="104" spans="1:24" s="1" customFormat="1" ht="13.5" customHeight="1">
      <c r="A104" s="29" t="s">
        <v>84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85</v>
      </c>
      <c r="M104" s="30"/>
      <c r="N104" s="30" t="s">
        <v>34</v>
      </c>
      <c r="O104" s="30"/>
      <c r="P104" s="50">
        <f>2890299.34</f>
        <v>2890299.34</v>
      </c>
      <c r="Q104" s="50"/>
      <c r="R104" s="50"/>
      <c r="S104" s="31">
        <v>1987531.18</v>
      </c>
      <c r="T104" s="31"/>
      <c r="U104" s="31"/>
      <c r="V104" s="31"/>
      <c r="W104" s="51">
        <f>P104-S104</f>
        <v>902768.1599999999</v>
      </c>
      <c r="X104" s="51"/>
    </row>
    <row r="105" spans="1:24" s="1" customFormat="1" ht="13.5" customHeight="1">
      <c r="A105" s="52" t="s">
        <v>86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3" t="s">
        <v>9</v>
      </c>
      <c r="M105" s="53"/>
      <c r="N105" s="53" t="s">
        <v>9</v>
      </c>
      <c r="O105" s="53"/>
      <c r="P105" s="54" t="s">
        <v>9</v>
      </c>
      <c r="Q105" s="54"/>
      <c r="R105" s="54"/>
      <c r="S105" s="55" t="s">
        <v>9</v>
      </c>
      <c r="T105" s="55"/>
      <c r="U105" s="55"/>
      <c r="V105" s="55"/>
      <c r="W105" s="56" t="s">
        <v>9</v>
      </c>
      <c r="X105" s="56"/>
    </row>
    <row r="106" spans="1:24" s="1" customFormat="1" ht="13.5" customHeight="1">
      <c r="A106" s="14" t="s">
        <v>87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57" t="s">
        <v>88</v>
      </c>
      <c r="M106" s="57"/>
      <c r="N106" s="15" t="s">
        <v>34</v>
      </c>
      <c r="O106" s="15"/>
      <c r="P106" s="58" t="s">
        <v>36</v>
      </c>
      <c r="Q106" s="58"/>
      <c r="R106" s="58"/>
      <c r="S106" s="33" t="s">
        <v>36</v>
      </c>
      <c r="T106" s="33"/>
      <c r="U106" s="33"/>
      <c r="V106" s="33"/>
      <c r="W106" s="59" t="s">
        <v>36</v>
      </c>
      <c r="X106" s="59"/>
    </row>
    <row r="107" spans="1:24" s="1" customFormat="1" ht="13.5" customHeight="1">
      <c r="A107" s="8" t="s">
        <v>9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9" t="s">
        <v>88</v>
      </c>
      <c r="M107" s="9"/>
      <c r="N107" s="9" t="s">
        <v>9</v>
      </c>
      <c r="O107" s="9"/>
      <c r="P107" s="60" t="s">
        <v>36</v>
      </c>
      <c r="Q107" s="60"/>
      <c r="R107" s="60"/>
      <c r="S107" s="61" t="s">
        <v>36</v>
      </c>
      <c r="T107" s="61"/>
      <c r="U107" s="61"/>
      <c r="V107" s="61"/>
      <c r="W107" s="62" t="s">
        <v>36</v>
      </c>
      <c r="X107" s="62"/>
    </row>
    <row r="108" spans="1:24" s="1" customFormat="1" ht="0.75" customHeight="1">
      <c r="A108" s="63" t="s">
        <v>9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1:24" s="1" customFormat="1" ht="13.5" customHeight="1">
      <c r="A109" s="8" t="s">
        <v>89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3" t="s">
        <v>90</v>
      </c>
      <c r="M109" s="53"/>
      <c r="N109" s="53" t="s">
        <v>34</v>
      </c>
      <c r="O109" s="53"/>
      <c r="P109" s="54" t="s">
        <v>36</v>
      </c>
      <c r="Q109" s="54"/>
      <c r="R109" s="54"/>
      <c r="S109" s="61" t="s">
        <v>36</v>
      </c>
      <c r="T109" s="61"/>
      <c r="U109" s="61"/>
      <c r="V109" s="61"/>
      <c r="W109" s="56" t="s">
        <v>36</v>
      </c>
      <c r="X109" s="56"/>
    </row>
    <row r="110" spans="1:24" s="1" customFormat="1" ht="13.5" customHeight="1">
      <c r="A110" s="8" t="s">
        <v>9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9" t="s">
        <v>90</v>
      </c>
      <c r="M110" s="9"/>
      <c r="N110" s="9" t="s">
        <v>9</v>
      </c>
      <c r="O110" s="9"/>
      <c r="P110" s="60" t="s">
        <v>36</v>
      </c>
      <c r="Q110" s="60"/>
      <c r="R110" s="60"/>
      <c r="S110" s="61" t="s">
        <v>36</v>
      </c>
      <c r="T110" s="61"/>
      <c r="U110" s="61"/>
      <c r="V110" s="61"/>
      <c r="W110" s="62" t="s">
        <v>36</v>
      </c>
      <c r="X110" s="62"/>
    </row>
    <row r="111" spans="1:24" s="1" customFormat="1" ht="13.5" customHeight="1">
      <c r="A111" s="8" t="s">
        <v>91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9" t="s">
        <v>92</v>
      </c>
      <c r="M111" s="9"/>
      <c r="N111" s="9" t="s">
        <v>93</v>
      </c>
      <c r="O111" s="9"/>
      <c r="P111" s="44">
        <f>2890299.34</f>
        <v>2890299.34</v>
      </c>
      <c r="Q111" s="44"/>
      <c r="R111" s="44"/>
      <c r="S111" s="12">
        <f>S38-S12</f>
        <v>1987531.1799999997</v>
      </c>
      <c r="T111" s="12"/>
      <c r="U111" s="12"/>
      <c r="V111" s="12"/>
      <c r="W111" s="45">
        <f>P111-S111</f>
        <v>902768.1600000001</v>
      </c>
      <c r="X111" s="45"/>
    </row>
    <row r="112" spans="1:24" s="1" customFormat="1" ht="13.5" customHeight="1">
      <c r="A112" s="8" t="s">
        <v>94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9" t="s">
        <v>95</v>
      </c>
      <c r="M112" s="9"/>
      <c r="N112" s="9" t="s">
        <v>96</v>
      </c>
      <c r="O112" s="9"/>
      <c r="P112" s="44">
        <f>-18579570.71</f>
        <v>-18579570.71</v>
      </c>
      <c r="Q112" s="44"/>
      <c r="R112" s="44"/>
      <c r="S112" s="12">
        <f>-17118580.07</f>
        <v>-17118580.07</v>
      </c>
      <c r="T112" s="12"/>
      <c r="U112" s="12"/>
      <c r="V112" s="12"/>
      <c r="W112" s="39" t="s">
        <v>34</v>
      </c>
      <c r="X112" s="39"/>
    </row>
    <row r="113" spans="1:24" s="1" customFormat="1" ht="13.5" customHeight="1">
      <c r="A113" s="8" t="s">
        <v>97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9" t="s">
        <v>98</v>
      </c>
      <c r="M113" s="9"/>
      <c r="N113" s="9" t="s">
        <v>99</v>
      </c>
      <c r="O113" s="9"/>
      <c r="P113" s="44">
        <v>21469870.05</v>
      </c>
      <c r="Q113" s="44"/>
      <c r="R113" s="44"/>
      <c r="S113" s="12">
        <v>19106111.25</v>
      </c>
      <c r="T113" s="12"/>
      <c r="U113" s="12"/>
      <c r="V113" s="12"/>
      <c r="W113" s="39" t="s">
        <v>34</v>
      </c>
      <c r="X113" s="39"/>
    </row>
    <row r="114" spans="1:24" s="1" customFormat="1" ht="13.5" customHeight="1">
      <c r="A114" s="64" t="s">
        <v>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 s="1" customFormat="1" ht="13.5" customHeight="1">
      <c r="A115" s="20" t="s">
        <v>100</v>
      </c>
      <c r="B115" s="20"/>
      <c r="C115" s="20"/>
      <c r="D115" s="20"/>
      <c r="E115" s="20"/>
      <c r="F115" s="20"/>
      <c r="G115" s="20"/>
      <c r="H115" s="20"/>
      <c r="I115" s="65" t="s">
        <v>9</v>
      </c>
      <c r="J115" s="65"/>
      <c r="K115" s="65"/>
      <c r="L115" s="65"/>
      <c r="M115" s="65"/>
      <c r="N115" s="65" t="s">
        <v>101</v>
      </c>
      <c r="O115" s="65"/>
      <c r="P115" s="65"/>
      <c r="Q115" s="65"/>
      <c r="R115" s="20" t="s">
        <v>9</v>
      </c>
      <c r="S115" s="20"/>
      <c r="T115" s="20"/>
      <c r="U115" s="20"/>
      <c r="V115" s="20"/>
      <c r="W115" s="20"/>
      <c r="X115" s="20"/>
    </row>
    <row r="116" spans="1:24" s="1" customFormat="1" ht="13.5" customHeight="1">
      <c r="A116" s="20" t="s">
        <v>9</v>
      </c>
      <c r="B116" s="20"/>
      <c r="C116" s="20"/>
      <c r="D116" s="20"/>
      <c r="E116" s="20"/>
      <c r="F116" s="20"/>
      <c r="G116" s="20"/>
      <c r="H116" s="20"/>
      <c r="I116" s="5" t="s">
        <v>9</v>
      </c>
      <c r="J116" s="66" t="s">
        <v>102</v>
      </c>
      <c r="K116" s="66"/>
      <c r="L116" s="66"/>
      <c r="M116" s="5" t="s">
        <v>9</v>
      </c>
      <c r="N116" s="5" t="s">
        <v>9</v>
      </c>
      <c r="O116" s="66" t="s">
        <v>103</v>
      </c>
      <c r="P116" s="66"/>
      <c r="Q116" s="20" t="s">
        <v>9</v>
      </c>
      <c r="R116" s="20"/>
      <c r="S116" s="20"/>
      <c r="T116" s="20"/>
      <c r="U116" s="20"/>
      <c r="V116" s="20"/>
      <c r="W116" s="20"/>
      <c r="X116" s="20"/>
    </row>
    <row r="117" spans="1:24" s="1" customFormat="1" ht="7.5" customHeight="1">
      <c r="A117" s="20" t="s">
        <v>9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s="1" customFormat="1" ht="13.5" customHeight="1">
      <c r="A118" s="20" t="s">
        <v>9</v>
      </c>
      <c r="B118" s="20"/>
      <c r="C118" s="20"/>
      <c r="D118" s="20"/>
      <c r="E118" s="20"/>
      <c r="F118" s="20"/>
      <c r="G118" s="20"/>
      <c r="H118" s="20"/>
      <c r="I118" s="65" t="s">
        <v>9</v>
      </c>
      <c r="J118" s="65"/>
      <c r="K118" s="65"/>
      <c r="L118" s="65"/>
      <c r="M118" s="65"/>
      <c r="N118" s="65" t="s">
        <v>104</v>
      </c>
      <c r="O118" s="65"/>
      <c r="P118" s="65"/>
      <c r="Q118" s="65"/>
      <c r="R118" s="20" t="s">
        <v>9</v>
      </c>
      <c r="S118" s="20"/>
      <c r="T118" s="20"/>
      <c r="U118" s="20"/>
      <c r="V118" s="20"/>
      <c r="W118" s="20"/>
      <c r="X118" s="20"/>
    </row>
    <row r="119" spans="1:24" s="1" customFormat="1" ht="13.5" customHeight="1">
      <c r="A119" s="20" t="s">
        <v>9</v>
      </c>
      <c r="B119" s="20"/>
      <c r="C119" s="20"/>
      <c r="D119" s="20"/>
      <c r="E119" s="20"/>
      <c r="F119" s="20"/>
      <c r="G119" s="20"/>
      <c r="H119" s="20"/>
      <c r="I119" s="5" t="s">
        <v>9</v>
      </c>
      <c r="J119" s="66" t="s">
        <v>102</v>
      </c>
      <c r="K119" s="66"/>
      <c r="L119" s="66"/>
      <c r="M119" s="5" t="s">
        <v>9</v>
      </c>
      <c r="N119" s="5" t="s">
        <v>9</v>
      </c>
      <c r="O119" s="66" t="s">
        <v>103</v>
      </c>
      <c r="P119" s="66"/>
      <c r="Q119" s="20" t="s">
        <v>9</v>
      </c>
      <c r="R119" s="20"/>
      <c r="S119" s="20"/>
      <c r="T119" s="20"/>
      <c r="U119" s="20"/>
      <c r="V119" s="20"/>
      <c r="W119" s="20"/>
      <c r="X119" s="20"/>
    </row>
    <row r="120" spans="1:24" s="1" customFormat="1" ht="7.5" customHeight="1">
      <c r="A120" s="20" t="s">
        <v>9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s="1" customFormat="1" ht="13.5" customHeight="1">
      <c r="A121" s="20" t="s">
        <v>105</v>
      </c>
      <c r="B121" s="20"/>
      <c r="C121" s="65" t="s">
        <v>187</v>
      </c>
      <c r="D121" s="65"/>
      <c r="E121" s="65"/>
      <c r="F121" s="65"/>
      <c r="G121" s="65"/>
      <c r="H121" s="65"/>
      <c r="I121" s="65" t="s">
        <v>9</v>
      </c>
      <c r="J121" s="65"/>
      <c r="K121" s="65"/>
      <c r="L121" s="65"/>
      <c r="M121" s="65"/>
      <c r="N121" s="65" t="s">
        <v>188</v>
      </c>
      <c r="O121" s="65"/>
      <c r="P121" s="65"/>
      <c r="Q121" s="65"/>
      <c r="R121" s="20" t="s">
        <v>9</v>
      </c>
      <c r="S121" s="20"/>
      <c r="T121" s="20"/>
      <c r="U121" s="20"/>
      <c r="V121" s="20"/>
      <c r="W121" s="20"/>
      <c r="X121" s="20"/>
    </row>
    <row r="122" spans="1:24" s="1" customFormat="1" ht="13.5" customHeight="1">
      <c r="A122" s="20" t="s">
        <v>9</v>
      </c>
      <c r="B122" s="20"/>
      <c r="C122" s="5" t="s">
        <v>9</v>
      </c>
      <c r="D122" s="66" t="s">
        <v>106</v>
      </c>
      <c r="E122" s="66"/>
      <c r="F122" s="66"/>
      <c r="G122" s="66"/>
      <c r="H122" s="5" t="s">
        <v>9</v>
      </c>
      <c r="I122" s="5" t="s">
        <v>9</v>
      </c>
      <c r="J122" s="66" t="s">
        <v>102</v>
      </c>
      <c r="K122" s="66"/>
      <c r="L122" s="66"/>
      <c r="M122" s="5" t="s">
        <v>9</v>
      </c>
      <c r="N122" s="5" t="s">
        <v>9</v>
      </c>
      <c r="O122" s="66" t="s">
        <v>103</v>
      </c>
      <c r="P122" s="66"/>
      <c r="Q122" s="20" t="s">
        <v>9</v>
      </c>
      <c r="R122" s="20"/>
      <c r="S122" s="20"/>
      <c r="T122" s="20"/>
      <c r="U122" s="20"/>
      <c r="V122" s="20"/>
      <c r="W122" s="20"/>
      <c r="X122" s="20"/>
    </row>
    <row r="123" spans="1:24" s="1" customFormat="1" ht="15.75" customHeight="1">
      <c r="A123" s="20" t="s">
        <v>9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s="1" customFormat="1" ht="13.5" customHeight="1">
      <c r="A124" s="67" t="s">
        <v>189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20" t="s">
        <v>9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s="1" customFormat="1" ht="13.5" customHeight="1">
      <c r="A125" s="19" t="s">
        <v>107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</sheetData>
  <sheetProtection/>
  <mergeCells count="648">
    <mergeCell ref="A87:K87"/>
    <mergeCell ref="L87:M87"/>
    <mergeCell ref="N87:O87"/>
    <mergeCell ref="P87:R87"/>
    <mergeCell ref="S87:V87"/>
    <mergeCell ref="W87:X87"/>
    <mergeCell ref="A95:K95"/>
    <mergeCell ref="L95:M95"/>
    <mergeCell ref="N95:O95"/>
    <mergeCell ref="P95:R95"/>
    <mergeCell ref="S95:V95"/>
    <mergeCell ref="W95:X95"/>
    <mergeCell ref="A92:K92"/>
    <mergeCell ref="L92:M92"/>
    <mergeCell ref="N92:O92"/>
    <mergeCell ref="P92:R92"/>
    <mergeCell ref="S92:V92"/>
    <mergeCell ref="W92:X92"/>
    <mergeCell ref="A66:K66"/>
    <mergeCell ref="L66:M66"/>
    <mergeCell ref="N66:O66"/>
    <mergeCell ref="P66:R66"/>
    <mergeCell ref="S66:V66"/>
    <mergeCell ref="W66:X66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124:J124"/>
    <mergeCell ref="K124:X124"/>
    <mergeCell ref="A125:X125"/>
    <mergeCell ref="A122:B122"/>
    <mergeCell ref="D122:G122"/>
    <mergeCell ref="J122:L122"/>
    <mergeCell ref="O122:P122"/>
    <mergeCell ref="Q122:X122"/>
    <mergeCell ref="A123:X123"/>
    <mergeCell ref="A120:X120"/>
    <mergeCell ref="A121:B121"/>
    <mergeCell ref="C121:H121"/>
    <mergeCell ref="I121:M121"/>
    <mergeCell ref="N121:Q121"/>
    <mergeCell ref="R121:X121"/>
    <mergeCell ref="A117:X117"/>
    <mergeCell ref="A118:H118"/>
    <mergeCell ref="I118:M118"/>
    <mergeCell ref="N118:Q118"/>
    <mergeCell ref="R118:X118"/>
    <mergeCell ref="A119:H119"/>
    <mergeCell ref="J119:L119"/>
    <mergeCell ref="O119:P119"/>
    <mergeCell ref="Q119:X119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8:X108"/>
    <mergeCell ref="A109:K109"/>
    <mergeCell ref="L109:M109"/>
    <mergeCell ref="N109:O109"/>
    <mergeCell ref="P109:R109"/>
    <mergeCell ref="S109:V109"/>
    <mergeCell ref="W109:X109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0:X100"/>
    <mergeCell ref="A101:X101"/>
    <mergeCell ref="A102:K102"/>
    <mergeCell ref="L102:M102"/>
    <mergeCell ref="N102:O102"/>
    <mergeCell ref="P102:R102"/>
    <mergeCell ref="S102:V102"/>
    <mergeCell ref="W102:X102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4:K94"/>
    <mergeCell ref="L94:M94"/>
    <mergeCell ref="N94:O94"/>
    <mergeCell ref="P94:R94"/>
    <mergeCell ref="S94:V94"/>
    <mergeCell ref="W94:X94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58:K58"/>
    <mergeCell ref="L58:M58"/>
    <mergeCell ref="N58:O58"/>
    <mergeCell ref="P58:R58"/>
    <mergeCell ref="S58:V58"/>
    <mergeCell ref="W58:X58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2:K22"/>
    <mergeCell ref="L22:M22"/>
    <mergeCell ref="N22:O22"/>
    <mergeCell ref="P22:R22"/>
    <mergeCell ref="S22:V22"/>
    <mergeCell ref="W22:X22"/>
    <mergeCell ref="A20:K20"/>
    <mergeCell ref="L20:M20"/>
    <mergeCell ref="N20:O20"/>
    <mergeCell ref="P20:R20"/>
    <mergeCell ref="S20:V20"/>
    <mergeCell ref="W20:X20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  <mergeCell ref="A15:K15"/>
    <mergeCell ref="L15:M15"/>
    <mergeCell ref="N15:O15"/>
    <mergeCell ref="P15:R15"/>
    <mergeCell ref="S15:V15"/>
    <mergeCell ref="W15:X15"/>
    <mergeCell ref="A19:K19"/>
    <mergeCell ref="L19:M19"/>
    <mergeCell ref="N19:O19"/>
    <mergeCell ref="P19:R19"/>
    <mergeCell ref="S19:V19"/>
    <mergeCell ref="W19:X19"/>
    <mergeCell ref="A21:K21"/>
    <mergeCell ref="L21:M21"/>
    <mergeCell ref="N21:O21"/>
    <mergeCell ref="P21:R21"/>
    <mergeCell ref="S21:V21"/>
    <mergeCell ref="W21:X21"/>
    <mergeCell ref="A16:K16"/>
    <mergeCell ref="L16:M16"/>
    <mergeCell ref="N16:O16"/>
    <mergeCell ref="P16:R16"/>
    <mergeCell ref="S16:V16"/>
    <mergeCell ref="W16:X16"/>
    <mergeCell ref="A43:K43"/>
    <mergeCell ref="L43:M43"/>
    <mergeCell ref="N43:O43"/>
    <mergeCell ref="P43:R43"/>
    <mergeCell ref="S43:V43"/>
    <mergeCell ref="W43:X43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23:K23"/>
    <mergeCell ref="L23:M23"/>
    <mergeCell ref="N23:O23"/>
    <mergeCell ref="P23:R23"/>
    <mergeCell ref="S23:V23"/>
    <mergeCell ref="W23:X23"/>
    <mergeCell ref="A67:K67"/>
    <mergeCell ref="L67:M67"/>
    <mergeCell ref="N67:O67"/>
    <mergeCell ref="P67:R67"/>
    <mergeCell ref="S67:V67"/>
    <mergeCell ref="W67:X67"/>
    <mergeCell ref="A79:K79"/>
    <mergeCell ref="L79:M79"/>
    <mergeCell ref="N79:O79"/>
    <mergeCell ref="P79:R79"/>
    <mergeCell ref="S79:V79"/>
    <mergeCell ref="W79:X79"/>
    <mergeCell ref="A93:K93"/>
    <mergeCell ref="L93:M93"/>
    <mergeCell ref="N93:O93"/>
    <mergeCell ref="P93:R93"/>
    <mergeCell ref="S93:V93"/>
    <mergeCell ref="W93:X93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96:K96"/>
    <mergeCell ref="L96:M96"/>
    <mergeCell ref="N96:O96"/>
    <mergeCell ref="P96:R96"/>
    <mergeCell ref="S96:V96"/>
    <mergeCell ref="W96:X96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34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2016-10-04T06:57:16Z</cp:lastPrinted>
  <dcterms:created xsi:type="dcterms:W3CDTF">2016-06-01T09:54:01Z</dcterms:created>
  <dcterms:modified xsi:type="dcterms:W3CDTF">2016-10-04T06:57:20Z</dcterms:modified>
  <cp:category/>
  <cp:version/>
  <cp:contentType/>
  <cp:contentStatus/>
</cp:coreProperties>
</file>